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"/>
    </mc:Choice>
  </mc:AlternateContent>
  <xr:revisionPtr revIDLastSave="0" documentId="13_ncr:1000001_{D4085D2E-B6A5-EF46-A795-593BD4D43CEC}" xr6:coauthVersionLast="47" xr6:coauthVersionMax="47" xr10:uidLastSave="{00000000-0000-0000-0000-000000000000}"/>
  <bookViews>
    <workbookView xWindow="0" yWindow="300" windowWidth="20640" windowHeight="8445" tabRatio="768" activeTab="1" xr2:uid="{00000000-000D-0000-FFFF-FFFF00000000}"/>
  </bookViews>
  <sheets>
    <sheet name="Ingresos" sheetId="1" r:id="rId1"/>
    <sheet name="Egresos" sheetId="2" r:id="rId2"/>
    <sheet name="Sinteticos" sheetId="4" r:id="rId3"/>
    <sheet name="Porcentuales" sheetId="3" r:id="rId4"/>
    <sheet name="Grafico Recursos" sheetId="10" r:id="rId5"/>
    <sheet name="Gráfico Gastos" sheetId="11" r:id="rId6"/>
    <sheet name="Datos de Graficos" sheetId="6" r:id="rId7"/>
  </sheets>
  <definedNames>
    <definedName name="_Regression_Int" localSheetId="1" hidden="1">1</definedName>
    <definedName name="_Regression_Int" localSheetId="0" hidden="1">1</definedName>
    <definedName name="_Regression_Int" localSheetId="3" hidden="1">1</definedName>
    <definedName name="_Regression_Int" localSheetId="2" hidden="1">1</definedName>
    <definedName name="_xlnm.Print_Area" localSheetId="1">Egresos!$A$1:$L$672</definedName>
    <definedName name="_xlnm.Print_Area" localSheetId="0">Ingresos!$A$1:$G$116</definedName>
    <definedName name="_xlnm.Print_Area" localSheetId="3">Porcentuales!$A$1:$J$30</definedName>
    <definedName name="_xlnm.Print_Area" localSheetId="2">Sinteticos!$A$1:$D$127</definedName>
    <definedName name="Imprimir_área_IM" localSheetId="3">Porcentuales!$B$2:$J$30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5" i="2" l="1"/>
  <c r="I533" i="2"/>
  <c r="I467" i="2"/>
  <c r="I295" i="2"/>
  <c r="G430" i="2"/>
  <c r="J661" i="2"/>
  <c r="J644" i="2"/>
  <c r="J466" i="2"/>
  <c r="J400" i="2"/>
  <c r="K399" i="2"/>
  <c r="J669" i="2"/>
  <c r="J634" i="2"/>
  <c r="I602" i="2"/>
  <c r="I553" i="2"/>
  <c r="I548" i="2"/>
  <c r="J531" i="2"/>
  <c r="I393" i="2"/>
  <c r="I390" i="2"/>
  <c r="I387" i="2"/>
  <c r="I383" i="2"/>
  <c r="I371" i="2"/>
  <c r="I344" i="2"/>
  <c r="I338" i="2"/>
  <c r="I331" i="2"/>
  <c r="I320" i="2"/>
  <c r="I307" i="2"/>
  <c r="I303" i="2"/>
  <c r="I283" i="2"/>
  <c r="I194" i="2"/>
  <c r="I166" i="2"/>
  <c r="H446" i="2"/>
  <c r="H416" i="2"/>
  <c r="H150" i="2"/>
  <c r="H145" i="2"/>
  <c r="H142" i="2"/>
  <c r="H140" i="2"/>
  <c r="H138" i="2"/>
  <c r="G512" i="2"/>
  <c r="G436" i="2"/>
  <c r="H435" i="2"/>
  <c r="G154" i="2"/>
  <c r="G132" i="2"/>
  <c r="D72" i="1"/>
  <c r="D29" i="1"/>
  <c r="D21" i="1"/>
  <c r="D17" i="1"/>
  <c r="D13" i="1"/>
  <c r="D10" i="1"/>
  <c r="D34" i="1"/>
  <c r="D73" i="4"/>
  <c r="E5" i="1"/>
  <c r="H456" i="2"/>
  <c r="G507" i="2"/>
  <c r="E86" i="1"/>
  <c r="F85" i="1"/>
  <c r="D67" i="1"/>
  <c r="E658" i="2"/>
  <c r="G525" i="2"/>
  <c r="H487" i="2"/>
  <c r="I486" i="2"/>
  <c r="G116" i="2"/>
  <c r="H115" i="2"/>
  <c r="J485" i="2"/>
  <c r="I261" i="2"/>
  <c r="I316" i="2"/>
  <c r="J294" i="2"/>
  <c r="I235" i="2"/>
  <c r="I225" i="2"/>
  <c r="K465" i="2"/>
  <c r="L464" i="2"/>
  <c r="E109" i="2"/>
  <c r="F109" i="2"/>
  <c r="E97" i="2"/>
  <c r="F97" i="2"/>
  <c r="E82" i="2"/>
  <c r="F82" i="2"/>
  <c r="E83" i="2"/>
  <c r="E76" i="2"/>
  <c r="F76" i="2"/>
  <c r="E74" i="2"/>
  <c r="E71" i="2"/>
  <c r="E50" i="2"/>
  <c r="F50" i="2"/>
  <c r="E56" i="2"/>
  <c r="F56" i="2"/>
  <c r="E114" i="2"/>
  <c r="F114" i="2"/>
  <c r="G113" i="2"/>
  <c r="E60" i="2"/>
  <c r="E59" i="2"/>
  <c r="E58" i="2"/>
  <c r="F58" i="2"/>
  <c r="E57" i="2"/>
  <c r="E55" i="2"/>
  <c r="F55" i="2"/>
  <c r="E54" i="2"/>
  <c r="F54" i="2"/>
  <c r="E53" i="2"/>
  <c r="F53" i="2"/>
  <c r="E52" i="2"/>
  <c r="F52" i="2"/>
  <c r="E51" i="2"/>
  <c r="F51" i="2"/>
  <c r="E49" i="2"/>
  <c r="E48" i="2"/>
  <c r="F48" i="2"/>
  <c r="E47" i="2"/>
  <c r="F47" i="2"/>
  <c r="E44" i="2"/>
  <c r="E40" i="2"/>
  <c r="F40" i="2"/>
  <c r="E39" i="2"/>
  <c r="E38" i="2"/>
  <c r="E36" i="2"/>
  <c r="F36" i="2"/>
  <c r="E35" i="2"/>
  <c r="F35" i="2"/>
  <c r="E30" i="2"/>
  <c r="F30" i="2"/>
  <c r="E20" i="2"/>
  <c r="H606" i="2"/>
  <c r="H453" i="2"/>
  <c r="I432" i="2"/>
  <c r="E21" i="2"/>
  <c r="E29" i="2"/>
  <c r="G427" i="2"/>
  <c r="G422" i="2"/>
  <c r="G420" i="2"/>
  <c r="I278" i="2"/>
  <c r="H419" i="2"/>
  <c r="I605" i="2"/>
  <c r="I408" i="2"/>
  <c r="J407" i="2"/>
  <c r="K406" i="2"/>
  <c r="I594" i="2"/>
  <c r="J593" i="2"/>
  <c r="I588" i="2"/>
  <c r="J587" i="2"/>
  <c r="I567" i="2"/>
  <c r="I289" i="2"/>
  <c r="I270" i="2"/>
  <c r="I219" i="2"/>
  <c r="D74" i="4"/>
  <c r="J601" i="2"/>
  <c r="K600" i="2"/>
  <c r="L599" i="2"/>
  <c r="L616" i="2"/>
  <c r="E28" i="2"/>
  <c r="E32" i="2"/>
  <c r="F32" i="2"/>
  <c r="F29" i="2"/>
  <c r="D105" i="1"/>
  <c r="E104" i="1"/>
  <c r="E69" i="2"/>
  <c r="F69" i="2"/>
  <c r="E93" i="2"/>
  <c r="F93" i="2"/>
  <c r="E104" i="2"/>
  <c r="F104" i="2"/>
  <c r="E100" i="2"/>
  <c r="F100" i="2"/>
  <c r="E105" i="2"/>
  <c r="F105" i="2"/>
  <c r="E89" i="2"/>
  <c r="F89" i="2"/>
  <c r="E72" i="2"/>
  <c r="F72" i="2"/>
  <c r="F28" i="2"/>
  <c r="H152" i="2"/>
  <c r="I149" i="2"/>
  <c r="E112" i="2"/>
  <c r="F112" i="2"/>
  <c r="E111" i="2"/>
  <c r="F111" i="2"/>
  <c r="E99" i="2"/>
  <c r="F99" i="2"/>
  <c r="E90" i="2"/>
  <c r="F90" i="2"/>
  <c r="F71" i="2"/>
  <c r="E27" i="2"/>
  <c r="F27" i="2"/>
  <c r="E31" i="2"/>
  <c r="F31" i="2"/>
  <c r="E25" i="2"/>
  <c r="F25" i="2"/>
  <c r="F60" i="2"/>
  <c r="F59" i="2"/>
  <c r="F49" i="2"/>
  <c r="F57" i="2"/>
  <c r="E45" i="2"/>
  <c r="F45" i="2"/>
  <c r="E37" i="2"/>
  <c r="F37" i="2"/>
  <c r="G110" i="2"/>
  <c r="I579" i="2"/>
  <c r="I558" i="2"/>
  <c r="J547" i="2"/>
  <c r="D64" i="4"/>
  <c r="D56" i="1"/>
  <c r="E53" i="1"/>
  <c r="D17" i="4"/>
  <c r="I572" i="2"/>
  <c r="J566" i="2"/>
  <c r="K546" i="2"/>
  <c r="E92" i="1"/>
  <c r="F91" i="1"/>
  <c r="D45" i="1"/>
  <c r="D120" i="4"/>
  <c r="K668" i="2"/>
  <c r="L667" i="2"/>
  <c r="D23" i="4"/>
  <c r="E22" i="2"/>
  <c r="F655" i="2"/>
  <c r="F625" i="2"/>
  <c r="E66" i="1"/>
  <c r="E107" i="2"/>
  <c r="F107" i="2"/>
  <c r="E108" i="2"/>
  <c r="F108" i="2"/>
  <c r="E106" i="2"/>
  <c r="F106" i="2"/>
  <c r="E102" i="2"/>
  <c r="F102" i="2"/>
  <c r="E101" i="2"/>
  <c r="F101" i="2"/>
  <c r="E94" i="2"/>
  <c r="F94" i="2"/>
  <c r="F83" i="2"/>
  <c r="E84" i="2"/>
  <c r="F84" i="2"/>
  <c r="E80" i="2"/>
  <c r="E78" i="2"/>
  <c r="F78" i="2"/>
  <c r="E75" i="2"/>
  <c r="F75" i="2"/>
  <c r="F74" i="2"/>
  <c r="E73" i="2"/>
  <c r="F73" i="2"/>
  <c r="E66" i="2"/>
  <c r="F66" i="2"/>
  <c r="F39" i="2"/>
  <c r="F44" i="2"/>
  <c r="G70" i="2"/>
  <c r="G98" i="2"/>
  <c r="G81" i="2"/>
  <c r="F80" i="2"/>
  <c r="G79" i="2"/>
  <c r="I281" i="2"/>
  <c r="J165" i="2"/>
  <c r="E96" i="1"/>
  <c r="F95" i="1"/>
  <c r="G84" i="1"/>
  <c r="B71" i="4"/>
  <c r="A71" i="4"/>
  <c r="K592" i="2"/>
  <c r="D71" i="4"/>
  <c r="K586" i="2"/>
  <c r="L545" i="2"/>
  <c r="L598" i="2"/>
  <c r="D109" i="4"/>
  <c r="E26" i="2"/>
  <c r="F26" i="2"/>
  <c r="E67" i="2"/>
  <c r="F67" i="2"/>
  <c r="E68" i="2"/>
  <c r="F68" i="2"/>
  <c r="E24" i="2"/>
  <c r="F24" i="2"/>
  <c r="E23" i="2"/>
  <c r="F23" i="2"/>
  <c r="D12" i="4"/>
  <c r="D40" i="1"/>
  <c r="D26" i="4"/>
  <c r="D48" i="1"/>
  <c r="E28" i="1"/>
  <c r="F4" i="1"/>
  <c r="E64" i="1"/>
  <c r="F52" i="1"/>
  <c r="G3" i="1"/>
  <c r="G98" i="1"/>
  <c r="D7" i="4"/>
  <c r="D13" i="4"/>
  <c r="F658" i="2"/>
  <c r="G657" i="2"/>
  <c r="D9" i="4"/>
  <c r="G103" i="2"/>
  <c r="E18" i="2"/>
  <c r="F18" i="2"/>
  <c r="E63" i="2"/>
  <c r="F63" i="2"/>
  <c r="E631" i="2"/>
  <c r="F631" i="2"/>
  <c r="G628" i="2"/>
  <c r="H627" i="2"/>
  <c r="G654" i="2"/>
  <c r="H653" i="2"/>
  <c r="J659" i="2"/>
  <c r="D108" i="4"/>
  <c r="E11" i="2"/>
  <c r="F11" i="2"/>
  <c r="E12" i="2"/>
  <c r="F12" i="2"/>
  <c r="E13" i="2"/>
  <c r="F13" i="2"/>
  <c r="E14" i="2"/>
  <c r="F14" i="2"/>
  <c r="E15" i="2"/>
  <c r="F15" i="2"/>
  <c r="E16" i="2"/>
  <c r="F16" i="2"/>
  <c r="E17" i="2"/>
  <c r="F17" i="2"/>
  <c r="F20" i="2"/>
  <c r="F21" i="2"/>
  <c r="F22" i="2"/>
  <c r="F38" i="2"/>
  <c r="E41" i="2"/>
  <c r="F41" i="2"/>
  <c r="E42" i="2"/>
  <c r="F42" i="2"/>
  <c r="E43" i="2"/>
  <c r="F43" i="2"/>
  <c r="E62" i="2"/>
  <c r="G77" i="2"/>
  <c r="E87" i="2"/>
  <c r="F87" i="2"/>
  <c r="E88" i="2"/>
  <c r="F88" i="2"/>
  <c r="E92" i="2"/>
  <c r="F92" i="2"/>
  <c r="E95" i="2"/>
  <c r="F95" i="2"/>
  <c r="E96" i="2"/>
  <c r="F96" i="2"/>
  <c r="D45" i="4"/>
  <c r="K643" i="2"/>
  <c r="L642" i="2"/>
  <c r="J632" i="2"/>
  <c r="D83" i="4"/>
  <c r="I626" i="2"/>
  <c r="H18" i="3"/>
  <c r="B20" i="6"/>
  <c r="G624" i="2"/>
  <c r="H623" i="2"/>
  <c r="D31" i="4"/>
  <c r="E101" i="1"/>
  <c r="D14" i="4"/>
  <c r="H19" i="3"/>
  <c r="B21" i="6"/>
  <c r="H24" i="3"/>
  <c r="B23" i="6"/>
  <c r="B26" i="4"/>
  <c r="H21" i="3"/>
  <c r="B22" i="6"/>
  <c r="B57" i="4"/>
  <c r="G34" i="2"/>
  <c r="G10" i="2"/>
  <c r="G91" i="2"/>
  <c r="D30" i="4"/>
  <c r="D33" i="4"/>
  <c r="F100" i="1"/>
  <c r="F62" i="2"/>
  <c r="G61" i="2"/>
  <c r="G86" i="2"/>
  <c r="I652" i="2"/>
  <c r="J650" i="2"/>
  <c r="D42" i="4"/>
  <c r="C17" i="3"/>
  <c r="D59" i="4"/>
  <c r="D84" i="4"/>
  <c r="D65" i="4"/>
  <c r="B64" i="4"/>
  <c r="H20" i="3"/>
  <c r="B4" i="6"/>
  <c r="C18" i="3"/>
  <c r="D67" i="4"/>
  <c r="B67" i="4"/>
  <c r="I622" i="2"/>
  <c r="D95" i="4"/>
  <c r="B96" i="4"/>
  <c r="A99" i="4"/>
  <c r="D53" i="4"/>
  <c r="B121" i="4"/>
  <c r="A124" i="4"/>
  <c r="B46" i="4"/>
  <c r="B23" i="4"/>
  <c r="B74" i="4"/>
  <c r="A74" i="4"/>
  <c r="H23" i="3"/>
  <c r="H25" i="3"/>
  <c r="B24" i="6"/>
  <c r="H17" i="3"/>
  <c r="B19" i="6"/>
  <c r="B12" i="4"/>
  <c r="A65" i="4"/>
  <c r="H9" i="2"/>
  <c r="I8" i="2"/>
  <c r="J6" i="2"/>
  <c r="K5" i="2"/>
  <c r="L4" i="2"/>
  <c r="L541" i="2"/>
  <c r="D76" i="4"/>
  <c r="J620" i="2"/>
  <c r="K619" i="2"/>
  <c r="L618" i="2"/>
  <c r="L646" i="2"/>
  <c r="D101" i="4"/>
  <c r="G99" i="1"/>
  <c r="G115" i="1"/>
  <c r="D107" i="4"/>
  <c r="K649" i="2"/>
  <c r="L648" i="2"/>
  <c r="L671" i="2"/>
  <c r="D126" i="4"/>
  <c r="B18" i="4"/>
  <c r="A20" i="4"/>
  <c r="F9" i="3"/>
  <c r="H16" i="3"/>
  <c r="B18" i="6"/>
  <c r="C26" i="3"/>
  <c r="C21" i="3"/>
  <c r="H7" i="3"/>
  <c r="B9" i="6"/>
  <c r="B3" i="6"/>
  <c r="D54" i="4"/>
  <c r="D41" i="4"/>
  <c r="H15" i="3"/>
  <c r="B17" i="6"/>
  <c r="B31" i="4"/>
  <c r="A31" i="4"/>
  <c r="H9" i="3"/>
  <c r="H26" i="3"/>
  <c r="B25" i="6"/>
  <c r="D49" i="4"/>
  <c r="C16" i="3"/>
  <c r="B2" i="6"/>
  <c r="G116" i="1"/>
  <c r="D28" i="4"/>
  <c r="D34" i="4"/>
  <c r="B9" i="3"/>
  <c r="I24" i="3"/>
  <c r="B8" i="4"/>
  <c r="A10" i="4"/>
  <c r="C9" i="3"/>
  <c r="C19" i="3"/>
  <c r="B49" i="4"/>
  <c r="C22" i="3"/>
  <c r="B54" i="4"/>
  <c r="H29" i="3"/>
  <c r="B60" i="4"/>
  <c r="C24" i="3"/>
  <c r="D82" i="4"/>
  <c r="B83" i="4"/>
  <c r="B108" i="4"/>
  <c r="A114" i="4"/>
  <c r="B6" i="6"/>
  <c r="B27" i="6"/>
  <c r="C27" i="3"/>
  <c r="B10" i="6"/>
  <c r="A89" i="4"/>
  <c r="A57" i="4"/>
  <c r="L672" i="2"/>
  <c r="D40" i="4"/>
  <c r="C28" i="3"/>
  <c r="C25" i="3"/>
  <c r="B12" i="6"/>
  <c r="D22" i="3"/>
  <c r="D24" i="3"/>
  <c r="D21" i="3"/>
  <c r="D9" i="3"/>
  <c r="I16" i="3"/>
  <c r="G9" i="3"/>
  <c r="I19" i="3"/>
  <c r="I23" i="3"/>
  <c r="I26" i="3"/>
  <c r="I21" i="3"/>
  <c r="D18" i="3"/>
  <c r="I25" i="3"/>
  <c r="I20" i="3"/>
  <c r="I15" i="3"/>
  <c r="D16" i="3"/>
  <c r="I17" i="3"/>
  <c r="I9" i="3"/>
  <c r="I18" i="3"/>
  <c r="D27" i="3"/>
  <c r="D26" i="3"/>
  <c r="D17" i="3"/>
  <c r="D19" i="3"/>
  <c r="B5" i="6"/>
  <c r="F7" i="3"/>
  <c r="B7" i="6"/>
  <c r="B8" i="6"/>
  <c r="C15" i="3"/>
  <c r="D15" i="3"/>
  <c r="B1" i="6"/>
  <c r="D28" i="3"/>
  <c r="B11" i="6"/>
  <c r="D25" i="3"/>
  <c r="I29" i="3"/>
  <c r="B41" i="4"/>
  <c r="G117" i="1"/>
  <c r="A47" i="4"/>
  <c r="C7" i="3"/>
  <c r="C29" i="3"/>
  <c r="D29" i="3"/>
  <c r="B14" i="6"/>
  <c r="D127" i="4"/>
  <c r="B7" i="3"/>
  <c r="D7" i="3"/>
  <c r="I7" i="3"/>
  <c r="G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7</author>
    <author>ezequiel</author>
  </authors>
  <commentList>
    <comment ref="D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según lo liquidado 2022
</t>
        </r>
      </text>
    </comment>
    <comment ref="C22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75% Estadistica</t>
        </r>
      </text>
    </comment>
    <comment ref="C23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75% Estadistica
</t>
        </r>
      </text>
    </comment>
    <comment ref="C24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75% estadistica 
</t>
        </r>
      </text>
    </comment>
    <comment ref="D54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+60% x12 copa oct 22( 34.8m)
</t>
        </r>
      </text>
    </comment>
    <comment ref="C57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Fofindes Oct 22+60%</t>
        </r>
      </text>
    </comment>
    <comment ref="D90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5 cuotas x 1800000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ezequiel</author>
    <author>Windows 7</author>
    <author>Usuario de Windows</author>
  </authors>
  <commentList>
    <comment ref="C2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Ludueña Francisco
</t>
        </r>
      </text>
    </comment>
    <comment ref="C21" authorId="1" shapeId="0" xr:uid="{00000000-0006-0000-0100-000002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Barrios Carlos</t>
        </r>
      </text>
    </comment>
    <comment ref="C22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23" authorId="1" shapeId="0" xr:uid="{00000000-0006-0000-0100-000004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Podesta Fernando</t>
        </r>
      </text>
    </comment>
    <comment ref="C24" authorId="1" shapeId="0" xr:uid="{00000000-0006-0000-0100-000005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Tarditi Ana Carolina</t>
        </r>
      </text>
    </comment>
    <comment ref="C25" authorId="2" shapeId="0" xr:uid="{00000000-0006-0000-0100-000006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Molina Patricia</t>
        </r>
      </text>
    </comment>
    <comment ref="C26" authorId="2" shapeId="0" xr:uid="{00000000-0006-0000-0100-000007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Deanquin Matias
</t>
        </r>
      </text>
    </comment>
    <comment ref="C27" authorId="2" shapeId="0" xr:uid="{00000000-0006-0000-0100-000008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Moreyra Carina</t>
        </r>
      </text>
    </comment>
    <comment ref="C28" authorId="1" shapeId="0" xr:uid="{00000000-0006-0000-0100-000009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Loza Jazmín
</t>
        </r>
      </text>
    </comment>
    <comment ref="C29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30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31" authorId="2" shapeId="0" xr:uid="{00000000-0006-0000-0100-00000C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Muñoz Carina</t>
        </r>
      </text>
    </comment>
    <comment ref="C32" authorId="1" shapeId="0" xr:uid="{00000000-0006-0000-0100-00000D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Zamarreño Martin</t>
        </r>
      </text>
    </comment>
    <comment ref="C37" authorId="2" shapeId="0" xr:uid="{00000000-0006-0000-0100-00000E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Bolea Ana
</t>
        </r>
      </text>
    </comment>
    <comment ref="C38" authorId="2" shapeId="0" xr:uid="{00000000-0006-0000-0100-00000F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40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41" authorId="2" shapeId="0" xr:uid="{00000000-0006-0000-0100-000011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GOMEZ ANGELA
</t>
        </r>
      </text>
    </comment>
    <comment ref="C42" authorId="2" shapeId="0" xr:uid="{00000000-0006-0000-0100-000012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Farias Sergio
</t>
        </r>
      </text>
    </comment>
    <comment ref="C43" authorId="2" shapeId="0" xr:uid="{00000000-0006-0000-0100-000013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Soba Martin
</t>
        </r>
      </text>
    </comment>
    <comment ref="C45" authorId="1" shapeId="0" xr:uid="{00000000-0006-0000-0100-000014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Suares Vilma</t>
        </r>
      </text>
    </comment>
    <comment ref="C46" authorId="0" shapeId="0" xr:uid="{00000000-0006-0000-0100-000015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47" authorId="1" shapeId="0" xr:uid="{00000000-0006-0000-0100-000016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48" authorId="1" shapeId="0" xr:uid="{00000000-0006-0000-0100-000017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49" authorId="1" shapeId="0" xr:uid="{00000000-0006-0000-0100-000018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58" authorId="0" shapeId="0" xr:uid="{00000000-0006-0000-0100-000019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Robles Marcelo
</t>
        </r>
      </text>
    </comment>
    <comment ref="C62" authorId="2" shapeId="0" xr:uid="{00000000-0006-0000-0100-00001A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Deoca Silvia
</t>
        </r>
      </text>
    </comment>
    <comment ref="C63" authorId="2" shapeId="0" xr:uid="{00000000-0006-0000-0100-00001B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Rojo Silvia
Muñoz Mariana
Romero Erica</t>
        </r>
      </text>
    </comment>
    <comment ref="C66" authorId="2" shapeId="0" xr:uid="{00000000-0006-0000-0100-00001C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Palomeque Dario
Ortega Ezequiel
Vacantes (2)</t>
        </r>
      </text>
    </comment>
    <comment ref="C67" authorId="2" shapeId="0" xr:uid="{00000000-0006-0000-0100-00001D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Ferreyra Gabriela
Gutierrez Eliana
Ludueña Francisco
Perea M Fernanda
Villarreal Norma</t>
        </r>
      </text>
    </comment>
    <comment ref="C68" authorId="2" shapeId="0" xr:uid="{00000000-0006-0000-0100-00001E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Deoca Maricel
Moreno Analía
Ocampo Graciela 
Rios Leonardo
Roncoroni Gabriela
</t>
        </r>
      </text>
    </comment>
    <comment ref="C69" authorId="2" shapeId="0" xr:uid="{00000000-0006-0000-0100-00001F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71" authorId="2" shapeId="0" xr:uid="{00000000-0006-0000-0100-000020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72" authorId="1" shapeId="0" xr:uid="{00000000-0006-0000-0100-000021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Barrios Victor Carlos
Cruzado Claudia
Chianea Natalia
Llanos Graciela</t>
        </r>
      </text>
    </comment>
    <comment ref="C73" authorId="2" shapeId="0" xr:uid="{00000000-0006-0000-0100-000022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Alfaro Fatima
Figueroa Maria Jose
Godoy Fabian
Heredia Stefania
Medina Veronica
</t>
        </r>
      </text>
    </comment>
    <comment ref="C74" authorId="2" shapeId="0" xr:uid="{00000000-0006-0000-0100-000023000000}">
      <text>
        <r>
          <rPr>
            <sz val="9"/>
            <color indexed="81"/>
            <rFont val="Tahoma"/>
            <family val="2"/>
          </rPr>
          <t xml:space="preserve">Vacante
</t>
        </r>
      </text>
    </comment>
    <comment ref="C75" authorId="2" shapeId="0" xr:uid="{00000000-0006-0000-0100-000024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Muñoz Veronica
Postay Ethel
Sanchez Andrea
Sarmiento Eliana
</t>
        </r>
      </text>
    </comment>
    <comment ref="C76" authorId="1" shapeId="0" xr:uid="{00000000-0006-0000-0100-000025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Farias Javier
Farias Karina
Garcia Carolina
Lopez del Castillo E.
Loza Jazmin 
Molina Patricia
Ordoñez Maria
Ortega Johana
Perez Davila Luciana
Salibi Nicolas
Villarreal Cintia
Villarreal Maria Constanza
Vacantes (11)</t>
        </r>
      </text>
    </comment>
    <comment ref="C78" authorId="2" shapeId="0" xr:uid="{00000000-0006-0000-0100-000026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Leiva Rosana</t>
        </r>
      </text>
    </comment>
    <comment ref="C80" authorId="1" shapeId="0" xr:uid="{00000000-0006-0000-0100-000027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82" authorId="0" shapeId="0" xr:uid="{00000000-0006-0000-0100-000028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Fourcade Diego
Rivarola Oscar</t>
        </r>
      </text>
    </comment>
    <comment ref="C83" authorId="2" shapeId="0" xr:uid="{00000000-0006-0000-0100-000029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84" authorId="2" shapeId="0" xr:uid="{00000000-0006-0000-0100-00002A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Angulo Emanuel
</t>
        </r>
      </text>
    </comment>
    <comment ref="C87" authorId="2" shapeId="0" xr:uid="{00000000-0006-0000-0100-00002B000000}">
      <text>
        <r>
          <rPr>
            <b/>
            <sz val="9"/>
            <color indexed="81"/>
            <rFont val="Tahoma"/>
            <family val="2"/>
          </rPr>
          <t xml:space="preserve">
Usuario de Windows:</t>
        </r>
        <r>
          <rPr>
            <sz val="9"/>
            <color indexed="81"/>
            <rFont val="Tahoma"/>
            <family val="2"/>
          </rPr>
          <t xml:space="preserve">
Aguirre Jorge
Aliendro Segundo
Campos Juan
Carrizo Jorge
Correa Carlos
Ferreyra Raul
Gigena Duilio
Ludueña Luis
Ordoñez Luis Javier
Romero Orlando
Videla Pedro
</t>
        </r>
      </text>
    </comment>
    <comment ref="C88" authorId="2" shapeId="0" xr:uid="{00000000-0006-0000-0100-00002C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Aliendro Lucia
Benavidez Julio
Diaz Jose M
Moyano Angel
Robles Mauricio</t>
        </r>
      </text>
    </comment>
    <comment ref="C89" authorId="1" shapeId="0" xr:uid="{00000000-0006-0000-0100-00002D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Aliendro Americo
Almada Maria A
Bobadilla Jose
Juncos Ariel
Martinez Pablo
Molina Raul</t>
        </r>
      </text>
    </comment>
    <comment ref="C90" authorId="2" shapeId="0" xr:uid="{00000000-0006-0000-0100-00002E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Aliendro Pablo
Colussi Carina
Gomez Luciano
Ramos Lucas
Sanchez Luciano
Soberon Silvia</t>
        </r>
      </text>
    </comment>
    <comment ref="C92" authorId="2" shapeId="0" xr:uid="{00000000-0006-0000-0100-00002F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Achaval Martin
Ferreyra Marcela
Gomez Luis
Heredia Cristian
Heredia Norma
Zelada Graciela</t>
        </r>
      </text>
    </comment>
    <comment ref="C93" authorId="2" shapeId="0" xr:uid="{00000000-0006-0000-0100-000030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Perez Leonardo
</t>
        </r>
      </text>
    </comment>
    <comment ref="C94" authorId="2" shapeId="0" xr:uid="{00000000-0006-0000-0100-000031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Gonzalez Emanuel
Messa Erika
Orellana Matias
Romero Mario
Vega Roxana
</t>
        </r>
      </text>
    </comment>
    <comment ref="C95" authorId="2" shapeId="0" xr:uid="{00000000-0006-0000-0100-000032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Messa Lorena
</t>
        </r>
      </text>
    </comment>
    <comment ref="C96" authorId="2" shapeId="0" xr:uid="{00000000-0006-0000-0100-000033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Gomez Victor
Guemes Cristian
Guemes Maria Rosa
Juncos Leonardo
Monje Andres
</t>
        </r>
      </text>
    </comment>
    <comment ref="C97" authorId="1" shapeId="0" xr:uid="{00000000-0006-0000-0100-000034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Alvarez Marisa
Barrios Lucas
Beas Claudio
Bettiga Eduardo
Celiz Maximiliano
Flores Tula Claudio
Flores Tula Marcelo G
Heredia Rodrigo
Luna Erika
Nocelli Martin
Perez Leonardo Javier
Tobares Alejandro
Toro Melisa
Vacantes (15)</t>
        </r>
      </text>
    </comment>
    <comment ref="C99" authorId="1" shapeId="0" xr:uid="{00000000-0006-0000-0100-000035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100" authorId="1" shapeId="0" xr:uid="{00000000-0006-0000-0100-000036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Aguirre Mario</t>
        </r>
      </text>
    </comment>
    <comment ref="C101" authorId="1" shapeId="0" xr:uid="{00000000-0006-0000-0100-000037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102" authorId="2" shapeId="0" xr:uid="{00000000-0006-0000-0100-000038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Rodriguez Jose</t>
        </r>
      </text>
    </comment>
    <comment ref="C104" authorId="2" shapeId="0" xr:uid="{00000000-0006-0000-0100-000039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Vacante
</t>
        </r>
      </text>
    </comment>
    <comment ref="C105" authorId="1" shapeId="0" xr:uid="{00000000-0006-0000-0100-00003A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Pandermalis Diego
Vargas Marcela</t>
        </r>
      </text>
    </comment>
    <comment ref="C106" authorId="2" shapeId="0" xr:uid="{00000000-0006-0000-0100-00003B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Gonzalez Luz
</t>
        </r>
      </text>
    </comment>
    <comment ref="C107" authorId="2" shapeId="0" xr:uid="{00000000-0006-0000-0100-00003C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Vacante</t>
        </r>
      </text>
    </comment>
    <comment ref="C108" authorId="2" shapeId="0" xr:uid="{00000000-0006-0000-0100-00003D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Rivarola Irma
</t>
        </r>
      </text>
    </comment>
    <comment ref="C109" authorId="1" shapeId="0" xr:uid="{00000000-0006-0000-0100-00003E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Deanquin Matías
Gomez Andrea
Vergara Oviedo Brian
Vacantes (4)</t>
        </r>
      </text>
    </comment>
    <comment ref="C111" authorId="2" shapeId="0" xr:uid="{00000000-0006-0000-0100-00003F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Martinez Ana Maria
</t>
        </r>
      </text>
    </comment>
    <comment ref="C112" authorId="2" shapeId="0" xr:uid="{00000000-0006-0000-0100-000040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Quiroga Patricia</t>
        </r>
      </text>
    </comment>
    <comment ref="C114" authorId="0" shapeId="0" xr:uid="{00000000-0006-0000-0100-000041000000}">
      <text>
        <r>
          <rPr>
            <b/>
            <sz val="9"/>
            <color indexed="81"/>
            <rFont val="Tahoma"/>
            <family val="2"/>
          </rPr>
          <t>ezequiel:</t>
        </r>
        <r>
          <rPr>
            <sz val="9"/>
            <color indexed="81"/>
            <rFont val="Tahoma"/>
            <family val="2"/>
          </rPr>
          <t xml:space="preserve">
Vacantes
</t>
        </r>
      </text>
    </comment>
    <comment ref="I162" authorId="1" shapeId="0" xr:uid="{00000000-0006-0000-0100-000042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60%</t>
        </r>
      </text>
    </comment>
    <comment ref="G502" authorId="1" shapeId="0" xr:uid="{00000000-0006-0000-0100-000043000000}">
      <text>
        <r>
          <rPr>
            <b/>
            <sz val="9"/>
            <color indexed="81"/>
            <rFont val="Tahoma"/>
            <family val="2"/>
          </rPr>
          <t>Windows 7:</t>
        </r>
        <r>
          <rPr>
            <sz val="9"/>
            <color indexed="81"/>
            <rFont val="Tahoma"/>
            <family val="2"/>
          </rPr>
          <t xml:space="preserve">
5% ingresos tributarios</t>
        </r>
      </text>
    </comment>
    <comment ref="C625" authorId="2" shapeId="0" xr:uid="{00000000-0006-0000-0100-000044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ARGUELLO S. $ 115.500
ARNING  $ 77.000
LLARENS $ 77.000
NICCOLO $ 77.000
GIMENEZ $ 77.000
BUSTAMANTE $77.000</t>
        </r>
      </text>
    </comment>
    <comment ref="C631" authorId="2" shapeId="0" xr:uid="{00000000-0006-0000-0100-000045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ABT MIRIAM
</t>
        </r>
      </text>
    </comment>
    <comment ref="C655" authorId="2" shapeId="0" xr:uid="{00000000-0006-0000-0100-000046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CHAVEZ   $ 115.500
ALESIO    $ 77.000
GARRO    $ 77.000
</t>
        </r>
      </text>
    </comment>
    <comment ref="C658" authorId="2" shapeId="0" xr:uid="{00000000-0006-0000-0100-000047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VILLARREAL CONSTANSA
</t>
        </r>
      </text>
    </comment>
  </commentList>
</comments>
</file>

<file path=xl/sharedStrings.xml><?xml version="1.0" encoding="utf-8"?>
<sst xmlns="http://schemas.openxmlformats.org/spreadsheetml/2006/main" count="2030" uniqueCount="1498">
  <si>
    <t>MUNICIPALIDAD DE MENDIOLAZA                                          P R I M E R A  P A R T E   -   I N G R E S O S</t>
  </si>
  <si>
    <t>Hoja Nº 1</t>
  </si>
  <si>
    <t>CODIGO</t>
  </si>
  <si>
    <t>CONCEPTO</t>
  </si>
  <si>
    <t>SUBRUBROS</t>
  </si>
  <si>
    <t>RUBROS</t>
  </si>
  <si>
    <t>TOTAL ITEM</t>
  </si>
  <si>
    <t>INCISO</t>
  </si>
  <si>
    <t>TOTAL ANEXO</t>
  </si>
  <si>
    <t>INGRESOS CORRIENTES</t>
  </si>
  <si>
    <t>INGRESOS DE JURISDICCION MUNICIPAL</t>
  </si>
  <si>
    <t>INGRESOS TRIBUTARIOS (TASAS Y CONTRIBUCIONES)</t>
  </si>
  <si>
    <t>Contrib. inc. s/los Inmuebles</t>
  </si>
  <si>
    <t>Contrib. que inc. s/el Comercio y la Industria</t>
  </si>
  <si>
    <t>Contrib. p/Serv. Relativo a la Constr. de Obras Priv.</t>
  </si>
  <si>
    <t>Contrib. por Inspección Eléctrica y Mecánica-OIM</t>
  </si>
  <si>
    <t>Derechos de Oficina</t>
  </si>
  <si>
    <t>Otros Derechos de Oficina</t>
  </si>
  <si>
    <t>Tasas por Servicios de Registro Civil</t>
  </si>
  <si>
    <t>Otros Tributos</t>
  </si>
  <si>
    <t>Tributos correspondientes a ejercicios anteriores</t>
  </si>
  <si>
    <t>Deudas varias anteriores</t>
  </si>
  <si>
    <t>Contrib. Municipal s/Automotores y Similares</t>
  </si>
  <si>
    <t>Tasa de insp.sobre Estructuras portantes</t>
  </si>
  <si>
    <t>OTROS INGRESOS DE JURISIDICCION MUNICIPAL</t>
  </si>
  <si>
    <t>Rentas que produce el Patrimonio Municipal</t>
  </si>
  <si>
    <t>Diferencia de Cambio Moneda Extranjera</t>
  </si>
  <si>
    <t>Otros Ingresos</t>
  </si>
  <si>
    <t>Registro Anulacion Orden Pago</t>
  </si>
  <si>
    <t>Ingreso Centro Salud Municipal</t>
  </si>
  <si>
    <t>Red Sanitaria</t>
  </si>
  <si>
    <t>Oficina Administrativa de Faltas</t>
  </si>
  <si>
    <t>Multas sobre Comercio e Industria</t>
  </si>
  <si>
    <t>Multas de Obras Privadas</t>
  </si>
  <si>
    <t>Multas de Transito</t>
  </si>
  <si>
    <t>Otras multas</t>
  </si>
  <si>
    <t>CONTRIBUCION POR MEJORAS</t>
  </si>
  <si>
    <t>Cordon Cuneta</t>
  </si>
  <si>
    <t>Obra Gas Natural</t>
  </si>
  <si>
    <t xml:space="preserve"> </t>
  </si>
  <si>
    <t>Hoja Nº 2</t>
  </si>
  <si>
    <t xml:space="preserve">Donaciones por publicidad </t>
  </si>
  <si>
    <t>Otras donaciones y legados</t>
  </si>
  <si>
    <t>Eventuales e Imprevistos</t>
  </si>
  <si>
    <t>DE OTRAS JURISDICCIONES</t>
  </si>
  <si>
    <t>PARTICIPACION EN IMPUESTO PCIALES. Y NACIONALES</t>
  </si>
  <si>
    <t>Coparticipación Impositiva Ejercicios Anteriores</t>
  </si>
  <si>
    <t xml:space="preserve">Ingreso FO.FIN.DES. Pcial.  </t>
  </si>
  <si>
    <t>Convenio Salud</t>
  </si>
  <si>
    <t>Fondo Descentralización Años Anteriores</t>
  </si>
  <si>
    <t>Ingresos FASAMU</t>
  </si>
  <si>
    <t>FOMMEP</t>
  </si>
  <si>
    <t>APORTES NO REINTEGRABLES</t>
  </si>
  <si>
    <t>Subvenciones y Subsidios Provinciales y Nacionales</t>
  </si>
  <si>
    <t>OTROS INGRESOS DE OTRAS JURSIDICCIONES</t>
  </si>
  <si>
    <t>Obras Convenios- Gobierno de la Provincia</t>
  </si>
  <si>
    <t>2.00.00.00.00.00.000</t>
  </si>
  <si>
    <t>INGRESOS DE CAPITAL</t>
  </si>
  <si>
    <t>USO DEL CREDITO</t>
  </si>
  <si>
    <t>DE INSTITUCIONES BANCARIAS</t>
  </si>
  <si>
    <t>VENTA DE BIENES PATRIMONIALES</t>
  </si>
  <si>
    <t>BIENES MUEBLES</t>
  </si>
  <si>
    <t>OTROS INGRESOS DE CAPITAL</t>
  </si>
  <si>
    <t>EXCEDENTES LIQUIDOS EJERCICIOS ANTERIORES</t>
  </si>
  <si>
    <t>Saldo Ejercicio Anterior (Caja y Bancos)</t>
  </si>
  <si>
    <t>TOTAL ANEXOS 1 Y 2</t>
  </si>
  <si>
    <t>3.00.00.00.00.00.000</t>
  </si>
  <si>
    <t>NO CLASIFICADOS</t>
  </si>
  <si>
    <t>Hoja Nº 3</t>
  </si>
  <si>
    <t>CUENTAS DE ORDEN</t>
  </si>
  <si>
    <t>POR TRABAJOS PUBLICOS</t>
  </si>
  <si>
    <t>Fondo de Reparo</t>
  </si>
  <si>
    <t>Garantía de Licitaciones</t>
  </si>
  <si>
    <t>OTRAS CAUSAS</t>
  </si>
  <si>
    <t>Retenciones Varias</t>
  </si>
  <si>
    <t>TOTAL ANEXO 3</t>
  </si>
  <si>
    <t>MENSUAL</t>
  </si>
  <si>
    <t>ANUAL</t>
  </si>
  <si>
    <t>SUBPART.</t>
  </si>
  <si>
    <t>PARTIDA</t>
  </si>
  <si>
    <t>SUBITEM</t>
  </si>
  <si>
    <t>ITEM</t>
  </si>
  <si>
    <t>PART.PPAL.</t>
  </si>
  <si>
    <t>ANEXO</t>
  </si>
  <si>
    <t>A D M I N I S T R A C I O N  M U N I C I P A L</t>
  </si>
  <si>
    <t>EROGACIONES CORRIENTES</t>
  </si>
  <si>
    <t>FUNCIONAMIENTO</t>
  </si>
  <si>
    <t>PERSONAL</t>
  </si>
  <si>
    <t>AUTORIDADES SUPERIORES Y</t>
  </si>
  <si>
    <t>PERSONAL PERMANENTE</t>
  </si>
  <si>
    <t>Sueldos Básicos</t>
  </si>
  <si>
    <t>Autoridades Superiores</t>
  </si>
  <si>
    <t>Intendente</t>
  </si>
  <si>
    <t>Secretario de Gobierno</t>
  </si>
  <si>
    <t>Secretario de Hacienda</t>
  </si>
  <si>
    <t>Secretario Seguridad Ciudadana</t>
  </si>
  <si>
    <t>Direccion de Medio Ambiente</t>
  </si>
  <si>
    <t>ADMINISTRATIVO</t>
  </si>
  <si>
    <t xml:space="preserve">Personal Auxiliar Administrativo </t>
  </si>
  <si>
    <t>Personal  Administrativo de Ejecucion</t>
  </si>
  <si>
    <t>Personal Docente</t>
  </si>
  <si>
    <t>MAESTRANZA Y SERVICIOS GENERALES</t>
  </si>
  <si>
    <t>Antigüedad.</t>
  </si>
  <si>
    <t>Título</t>
  </si>
  <si>
    <t>Responsabilidad Jerárquica</t>
  </si>
  <si>
    <t>Riesgo e Insalubridad en las Tareas</t>
  </si>
  <si>
    <t>Subrogancia</t>
  </si>
  <si>
    <t>Quebranto de Caja</t>
  </si>
  <si>
    <t>Otros Suplementos</t>
  </si>
  <si>
    <t>Asistencia Perfecta y Puntualidad</t>
  </si>
  <si>
    <t>Responsabilidad Técnica</t>
  </si>
  <si>
    <t>Refrigerio</t>
  </si>
  <si>
    <t>Aporte Patronal Jubilatorio</t>
  </si>
  <si>
    <t>Aporte Patronal para Obras Sociales</t>
  </si>
  <si>
    <t>Suplencias y Licencias</t>
  </si>
  <si>
    <t>Para Pago de Suplencias y Licencias</t>
  </si>
  <si>
    <t xml:space="preserve">Capacitacion Personal </t>
  </si>
  <si>
    <t>PERSONAL TEMPORARIO</t>
  </si>
  <si>
    <t>Retribuciones</t>
  </si>
  <si>
    <t>Personal Contratado</t>
  </si>
  <si>
    <t>Fondo Médico Asistencial A.PRO.S.S.</t>
  </si>
  <si>
    <t>Salario Familiar</t>
  </si>
  <si>
    <t>Servicios Extraordinarios</t>
  </si>
  <si>
    <t>Asistencia Social al Personal</t>
  </si>
  <si>
    <t>Crédito Adicional para Incrementos Salariales</t>
  </si>
  <si>
    <t>BIENES DE CONSUMO</t>
  </si>
  <si>
    <t>Combustibles y Lubricantes</t>
  </si>
  <si>
    <t>Pala Cargadora Municipal</t>
  </si>
  <si>
    <t>Camion Ford 14000</t>
  </si>
  <si>
    <t>Camion Compactador (recolector residuos)</t>
  </si>
  <si>
    <t>Tractor HANOMAG</t>
  </si>
  <si>
    <t>Renault Master</t>
  </si>
  <si>
    <t>Camion Scania (Agua)</t>
  </si>
  <si>
    <t>Renault Kango (espacios verdes)</t>
  </si>
  <si>
    <t>Otros Vehiculos</t>
  </si>
  <si>
    <t>Adq. de Repuestos en General</t>
  </si>
  <si>
    <t>Motoniveladora Municipal (2)</t>
  </si>
  <si>
    <t>Fiat Fiorino  ( gobierno )</t>
  </si>
  <si>
    <t>Utiles, libros , digitalizaciones y Papelería</t>
  </si>
  <si>
    <t>Oficina de Faltas</t>
  </si>
  <si>
    <t>Guarderia</t>
  </si>
  <si>
    <t>Salon Cultural</t>
  </si>
  <si>
    <t>Elementos de Limpieza y Cafetería</t>
  </si>
  <si>
    <t>Hoja Nº 4</t>
  </si>
  <si>
    <t>Materiales para Conservación</t>
  </si>
  <si>
    <t>Adq. de Cubiertas y Cámaras</t>
  </si>
  <si>
    <t>Adq. de Materiales y Prod. Farmacéuticos</t>
  </si>
  <si>
    <t>Racionamiento y Alimentos</t>
  </si>
  <si>
    <t>Consumos Varios</t>
  </si>
  <si>
    <t>Diarios y Revistas Municipio</t>
  </si>
  <si>
    <t>Productos de Forrajeria</t>
  </si>
  <si>
    <t>Otros de Consumo</t>
  </si>
  <si>
    <t>Deudas Bienes de Consumo Ejercicios Anteriores</t>
  </si>
  <si>
    <t>Crédito Adicional para Refuerzo de Partidas</t>
  </si>
  <si>
    <t>Adquisicion de Repuestos</t>
  </si>
  <si>
    <t>Camaras y Cubiertas</t>
  </si>
  <si>
    <t>Elementos de Cafeteria y Limpieza</t>
  </si>
  <si>
    <t>Insumos de Seguridad  Vial</t>
  </si>
  <si>
    <t>Hoja Nº 5</t>
  </si>
  <si>
    <t>Varios de Seguridad Cuidadana</t>
  </si>
  <si>
    <t>Programa Atencion Adulto Mayor ( alimentos)</t>
  </si>
  <si>
    <t>Alimentos (hogar de dia)</t>
  </si>
  <si>
    <t>SERVICIOS</t>
  </si>
  <si>
    <t>Electr., Gas, Agua Corriente (facturas)</t>
  </si>
  <si>
    <t>Edificio Municipal</t>
  </si>
  <si>
    <t>Seguridad Ciudadana</t>
  </si>
  <si>
    <t>Guarderia Municipal</t>
  </si>
  <si>
    <t xml:space="preserve">Oficina de Faltas </t>
  </si>
  <si>
    <t>Pasajes, Fletes, Acarreos y Almacenajes</t>
  </si>
  <si>
    <t>Fletes y traslados</t>
  </si>
  <si>
    <t>Varios</t>
  </si>
  <si>
    <t>Comunicac. Telefónica, Telegráficas y Postales</t>
  </si>
  <si>
    <t>Publicaciones y Propaganda</t>
  </si>
  <si>
    <t>Comisiones, seguros y debitos bancarios</t>
  </si>
  <si>
    <t>Seguros vehiculos, maquinarias y Edificios Municip.</t>
  </si>
  <si>
    <t>Alquileres Varios</t>
  </si>
  <si>
    <t>Alquiler de Camiones</t>
  </si>
  <si>
    <t>Gtos Judiciales Multas e Indemnizaciones</t>
  </si>
  <si>
    <t>Honorarios Procuración</t>
  </si>
  <si>
    <t>Viáticos y Movilidad</t>
  </si>
  <si>
    <t>Estudio, Investigación y Asistencia Técnica</t>
  </si>
  <si>
    <t>Gastos de Imprenta y Reproducción</t>
  </si>
  <si>
    <t xml:space="preserve">Insumos de  Licencias </t>
  </si>
  <si>
    <t>Impresiones Varias</t>
  </si>
  <si>
    <t>Conservación y Reparaciones</t>
  </si>
  <si>
    <t>Fiat Fiorino  ( compras )</t>
  </si>
  <si>
    <t>Servicios Públicos Ejecutados por Terceros</t>
  </si>
  <si>
    <t>Servicios Públicos Varios</t>
  </si>
  <si>
    <t>Alumbrado Público</t>
  </si>
  <si>
    <t>Premios, Adhesiones y Otros Similares</t>
  </si>
  <si>
    <t>Homenajes y Cortesías</t>
  </si>
  <si>
    <t>Otros de Servicios</t>
  </si>
  <si>
    <t>Deudas por Servicios Ejercicios Anteriores</t>
  </si>
  <si>
    <t>Provision de agua</t>
  </si>
  <si>
    <t xml:space="preserve">Distribucion de agua </t>
  </si>
  <si>
    <t>Riego de calles</t>
  </si>
  <si>
    <t>Servicios Defensa Civil</t>
  </si>
  <si>
    <t>Otros Servicios Defensa Civil</t>
  </si>
  <si>
    <t>INTERESES Y GASTOS DE LA DEUDA</t>
  </si>
  <si>
    <t>Con Org. Pciales. Bancor S.A. y/o Macro</t>
  </si>
  <si>
    <t>Con Otros Organismos</t>
  </si>
  <si>
    <t>TRANSFERENCIAS</t>
  </si>
  <si>
    <t>TRANSF. P/FINANC. EROGAC. CORRIENTES</t>
  </si>
  <si>
    <t>AL SECTOR PUBLICO</t>
  </si>
  <si>
    <t>A Entes Intercomunales</t>
  </si>
  <si>
    <t>Conservación Flora y Fauna</t>
  </si>
  <si>
    <t>Subsidios a Instituciones Locales</t>
  </si>
  <si>
    <t>AL SECTOR PRIVADO</t>
  </si>
  <si>
    <t>Serv. Fúnebre y Compra de Ataúdes</t>
  </si>
  <si>
    <t>Subvenciones y Subsidios</t>
  </si>
  <si>
    <t>Subsidios Varios</t>
  </si>
  <si>
    <t>Becas por Estudio</t>
  </si>
  <si>
    <t>Otros Subsidios</t>
  </si>
  <si>
    <t>Ayuda Economica</t>
  </si>
  <si>
    <t>Subsidios Bomberos Voluntarios</t>
  </si>
  <si>
    <t>Gastos deportivos y de recreacion</t>
  </si>
  <si>
    <t xml:space="preserve">Fiestas Patronales </t>
  </si>
  <si>
    <t>Carnavales Infantiles</t>
  </si>
  <si>
    <t>Fiesta Dia de la Madre</t>
  </si>
  <si>
    <t>Gastos deportivos (futbol,hockey,voley,etc)</t>
  </si>
  <si>
    <t>Gastos Culturales</t>
  </si>
  <si>
    <t>Otros</t>
  </si>
  <si>
    <t>Devoluciones Varias</t>
  </si>
  <si>
    <t>Programas de Empleo Municipal</t>
  </si>
  <si>
    <t>Deudas  Ejercicios Anteriores</t>
  </si>
  <si>
    <t>EROGACIONES DE CAPITAL</t>
  </si>
  <si>
    <t>INVERSION FISICA</t>
  </si>
  <si>
    <t>BIENES DE CAPITAL</t>
  </si>
  <si>
    <t>Maquinarias y Equipos</t>
  </si>
  <si>
    <t>Muebles y Equipos de Oficina</t>
  </si>
  <si>
    <t>Medios de Transporte</t>
  </si>
  <si>
    <t>Deudas p/Bienes de Capital Ejercicios Anteriores</t>
  </si>
  <si>
    <t>TRABAJOS PUBLICOS</t>
  </si>
  <si>
    <t>POR CUENTA DE LA MUNICIPALIDAD</t>
  </si>
  <si>
    <t>Por Administración</t>
  </si>
  <si>
    <t>Obra:Mantenimiento Salon  Municipal</t>
  </si>
  <si>
    <t>Obra: Mantenimiento de Calles en General</t>
  </si>
  <si>
    <t>Obra Mantenimiento Alumbrado Publico</t>
  </si>
  <si>
    <t>Deudas de Obras Ejercicios Anteriores</t>
  </si>
  <si>
    <t>AMORTIZACION DE LA DEUDA</t>
  </si>
  <si>
    <t>CON ORGANISMOS PROVINCIALES</t>
  </si>
  <si>
    <t>Amortizacion Anticipo de Coparticipacion</t>
  </si>
  <si>
    <t>TOTALES ANEXOS 1 Y 2</t>
  </si>
  <si>
    <t>NO CLASIFICADA</t>
  </si>
  <si>
    <t>Hoja Nº 10</t>
  </si>
  <si>
    <t xml:space="preserve">BIENES DE CONSUMO SALUD </t>
  </si>
  <si>
    <t>Centro de Salud Bº CENTRO</t>
  </si>
  <si>
    <t>Medicamentos e insumos hospitalarios - Centro</t>
  </si>
  <si>
    <t>Elementos de Cafeteria y Limpieza - Centro</t>
  </si>
  <si>
    <t>Utiles,  Impr. ,digitalizaciones y Papelería - Centro</t>
  </si>
  <si>
    <t>Consumos Varios Centro de Salud - Centro</t>
  </si>
  <si>
    <t>Centro de Salud Bº EL TALAR</t>
  </si>
  <si>
    <t>Medicamentos e insumos hospitalarios - El Talar</t>
  </si>
  <si>
    <t>Elementos de Cafeteria y Limpieza - El Talar</t>
  </si>
  <si>
    <t>Utiles,  Impr. ,digitalizaciones y Papelería - El Talar</t>
  </si>
  <si>
    <t>Consumos Varios Centro de Salud - El Talar</t>
  </si>
  <si>
    <t>BIENES DE CONSUMO DESARROLLO SOCIAL</t>
  </si>
  <si>
    <t>Utiles, libros, digitalizaciones y papelería</t>
  </si>
  <si>
    <t>Consumos Varios Desarrollo Social</t>
  </si>
  <si>
    <t xml:space="preserve">SERVICIOS </t>
  </si>
  <si>
    <t xml:space="preserve">SERVICIOS SALUD </t>
  </si>
  <si>
    <t>Com. Telefónica y Postales - Centro</t>
  </si>
  <si>
    <t>Honorarios Profesionales - Centro</t>
  </si>
  <si>
    <t>Hoja Nº 11</t>
  </si>
  <si>
    <t>Com. Telefónica y Postales - El Talar</t>
  </si>
  <si>
    <t>Honorarios Profesionales - El Talar</t>
  </si>
  <si>
    <t>Desarrollo Social</t>
  </si>
  <si>
    <t>Com. Telefónica y Postales - D.Social</t>
  </si>
  <si>
    <t>Honorarios Profesionales - D.Social</t>
  </si>
  <si>
    <t>Programas de Empleo Municipal Ctro. Salud Centro</t>
  </si>
  <si>
    <t>Programas de Empleo Municipal Ctro. Salud El Talar</t>
  </si>
  <si>
    <t>Programas de Empleo Municipal Desarrollo Social</t>
  </si>
  <si>
    <t>5.00.00.00.00.00.000</t>
  </si>
  <si>
    <t>Aparatos e Instrumental</t>
  </si>
  <si>
    <t>Hoja Nº 12</t>
  </si>
  <si>
    <t>Concejales</t>
  </si>
  <si>
    <t>Capacitacion</t>
  </si>
  <si>
    <t>Autoridades Superiores H.TRIBUNAL DE CUENTAS</t>
  </si>
  <si>
    <t>IMPORTE</t>
  </si>
  <si>
    <t xml:space="preserve"> 1-INGRESOS DE JURISDICCION</t>
  </si>
  <si>
    <t xml:space="preserve">    MUNICIPAL</t>
  </si>
  <si>
    <t xml:space="preserve">      (Tasas y Contribuciones)</t>
  </si>
  <si>
    <t xml:space="preserve">      Municipal</t>
  </si>
  <si>
    <t xml:space="preserve"> 2-DE OTRAS JURISDICCIONES</t>
  </si>
  <si>
    <t xml:space="preserve">      Pciales. y Nacionales</t>
  </si>
  <si>
    <t xml:space="preserve"> 1-USO DEL CREDITO</t>
  </si>
  <si>
    <t xml:space="preserve">      </t>
  </si>
  <si>
    <t xml:space="preserve"> 4-OTROS INGRESOS DE CAPITAL</t>
  </si>
  <si>
    <t>TOTAL ANEXO I Y II</t>
  </si>
  <si>
    <t xml:space="preserve"> 1-CUENTAS DE ORDEN</t>
  </si>
  <si>
    <t>TOTAL ANEXO III</t>
  </si>
  <si>
    <t>TOTAL GENERAL</t>
  </si>
  <si>
    <t>MUNICIPALIDAD DE MENDIOLAZA</t>
  </si>
  <si>
    <t>ADICIONALES Y SUPLEMENTOS VARIOS</t>
  </si>
  <si>
    <t>PARTIDA PRINCIPAL</t>
  </si>
  <si>
    <t xml:space="preserve"> 1-FUNCIONAMIENTO</t>
  </si>
  <si>
    <t xml:space="preserve"> 2-INTERESES Y GASTOS </t>
  </si>
  <si>
    <t xml:space="preserve">    DE LA DEUDA</t>
  </si>
  <si>
    <t xml:space="preserve"> 3-TRANSFERENCIAS</t>
  </si>
  <si>
    <t xml:space="preserve">       Corrientes</t>
  </si>
  <si>
    <t xml:space="preserve">       de Capital</t>
  </si>
  <si>
    <t xml:space="preserve"> 1-INVERSION FISICA</t>
  </si>
  <si>
    <t xml:space="preserve"> 2-INVERSION FINANCIERA</t>
  </si>
  <si>
    <t>GASTOS TOTALES</t>
  </si>
  <si>
    <t>%</t>
  </si>
  <si>
    <t>RECURSOS TOTALES</t>
  </si>
  <si>
    <t>RECURSOS CORRIENTES</t>
  </si>
  <si>
    <t xml:space="preserve">                                         ANALISIS DE PARTIDAS PRINCIPALES</t>
  </si>
  <si>
    <t xml:space="preserve">                                                                                         ANALISIS DE ITEMS</t>
  </si>
  <si>
    <t>PARTIDAS PRINCIPALES</t>
  </si>
  <si>
    <t>IMPORTES</t>
  </si>
  <si>
    <t xml:space="preserve">                  ITEMS</t>
  </si>
  <si>
    <t xml:space="preserve"> I-1-I   INGRESOS TRIBUTARIOS</t>
  </si>
  <si>
    <t xml:space="preserve"> I-1-II  OTROS INGR. JURISD. MUNICIP.</t>
  </si>
  <si>
    <t xml:space="preserve"> I-2-I   PART.IMPUESTOS PCIALES. Y NAC.</t>
  </si>
  <si>
    <t xml:space="preserve"> I-2-II  APORTES NO REITEGRABLES</t>
  </si>
  <si>
    <t xml:space="preserve"> I-2-III INGR. DE OTRAS JURISDICCIONES</t>
  </si>
  <si>
    <t xml:space="preserve"> II-1-I  DE INSTITUCIONES BANCARIAS</t>
  </si>
  <si>
    <t xml:space="preserve"> II-1-II DE OTRAS INSTITUCIONES</t>
  </si>
  <si>
    <t xml:space="preserve"> II-2-II DE OTROS PRESTAMOS</t>
  </si>
  <si>
    <t>---</t>
  </si>
  <si>
    <t xml:space="preserve"> II-3-I  BIENES INMUEBLES</t>
  </si>
  <si>
    <t xml:space="preserve"> II-3-II BIENES MUEBLES</t>
  </si>
  <si>
    <t xml:space="preserve"> II-4-II EXCED. LIQ. EJERCICIOS ANT.</t>
  </si>
  <si>
    <t xml:space="preserve"> III     NO CLASIFICADOS</t>
  </si>
  <si>
    <t>TOTAL</t>
  </si>
  <si>
    <t xml:space="preserve">                 TOTAL</t>
  </si>
  <si>
    <t>INTERESES Y GTOS. DE LA DEUDA</t>
  </si>
  <si>
    <t>TRANSF. P/FIN. EROG. CORRIENTES</t>
  </si>
  <si>
    <t>INGRESOS TRIBUTARIOS</t>
  </si>
  <si>
    <t>OTROS INGR. JURISD. MUNICIP.</t>
  </si>
  <si>
    <t>PART.IMPUESTOS PCIALES. Y NAC.</t>
  </si>
  <si>
    <t>APORTES NO REITEGRABLES</t>
  </si>
  <si>
    <t>INGR. DE OTRAS JURISDICCIONES</t>
  </si>
  <si>
    <t>EXCED. LIQ. EJERCICIOS ANT.</t>
  </si>
  <si>
    <t>Aporte 16% para Personal Permanente</t>
  </si>
  <si>
    <t xml:space="preserve">C  O  N  C  E  J  O   D  E  L  I  B  E  R  A  N  T  E </t>
  </si>
  <si>
    <t>Autoridades Superiores CONCEJO DELIBERANTE</t>
  </si>
  <si>
    <t xml:space="preserve">AUTORIDADES SUPERIORES CONCEJO DELIBERANTE </t>
  </si>
  <si>
    <t>Y PERSONAL PERMANENTE</t>
  </si>
  <si>
    <t>Secretaria C.D.</t>
  </si>
  <si>
    <t>Servicios C.D.</t>
  </si>
  <si>
    <t>Est., Investigac. y Asist. Técnica - C.D.</t>
  </si>
  <si>
    <t>Muebles y Equipos de Oficina C.D.</t>
  </si>
  <si>
    <t>T  R  I  B  U  N  A  L   D  E  C  U  E  N  T  A  S</t>
  </si>
  <si>
    <t>Servicios Area Ambiente</t>
  </si>
  <si>
    <t>Mantenimiento Edificio y Vehiculos Policia</t>
  </si>
  <si>
    <t>Asistencia a Sectores Carenciados</t>
  </si>
  <si>
    <t>Deudas Ejercicio Anterior</t>
  </si>
  <si>
    <t xml:space="preserve">AUTORIDADES SUPERIORES  T.C. </t>
  </si>
  <si>
    <t>Miembros T.C.</t>
  </si>
  <si>
    <t>Secretaria T.C.</t>
  </si>
  <si>
    <t>Est., Investigac. y Asist. Técnica - T.C.</t>
  </si>
  <si>
    <t>Muebles y Equipos de Oficina T.C.</t>
  </si>
  <si>
    <t xml:space="preserve">ANEXO </t>
  </si>
  <si>
    <t>CONCEJO DELIBERANTE</t>
  </si>
  <si>
    <t>C O N C E J O   D E L I B E R A N T E</t>
  </si>
  <si>
    <t xml:space="preserve">T R I B U N A L  D E C U E N T A S </t>
  </si>
  <si>
    <t>6-EROGACIONES  CORRIENTES</t>
  </si>
  <si>
    <t>7-EROGACIONES DE CAPITAL</t>
  </si>
  <si>
    <t>1-EROGACIONES  CORRIENTES</t>
  </si>
  <si>
    <t>2-EROGACIONES DE CAPITAL</t>
  </si>
  <si>
    <t>2.   Bienes de Consumo</t>
  </si>
  <si>
    <t xml:space="preserve"> 7.  Bienes de Capital</t>
  </si>
  <si>
    <t xml:space="preserve"> 2.   Bienes de Consumo</t>
  </si>
  <si>
    <t>3.  Servicios</t>
  </si>
  <si>
    <t xml:space="preserve"> 4.  Intereses y gastos de la Deuda</t>
  </si>
  <si>
    <t>5.   Transf. p/Financiar Erogaciones</t>
  </si>
  <si>
    <t>6.  Transf. p/Financiar Erogaciones</t>
  </si>
  <si>
    <t xml:space="preserve"> 8. Trabajos Públicos</t>
  </si>
  <si>
    <t xml:space="preserve"> 9.   Valores Financieros</t>
  </si>
  <si>
    <t xml:space="preserve"> 1.    Por Trabajos Públicos</t>
  </si>
  <si>
    <t xml:space="preserve"> 2.   Otras Causas</t>
  </si>
  <si>
    <t>TRIBUNAL DE CUENTAS</t>
  </si>
  <si>
    <t xml:space="preserve">S A L U D </t>
  </si>
  <si>
    <t>SALUD</t>
  </si>
  <si>
    <t xml:space="preserve">                                   S A L U D  M U N I C I P A L</t>
  </si>
  <si>
    <t xml:space="preserve">                    A D M I N I S T R A C I O N  M U N I C I P A L</t>
  </si>
  <si>
    <t xml:space="preserve"> 3-AMORTIZACION DE LA DEUDA</t>
  </si>
  <si>
    <t xml:space="preserve"> 10.   Amortización de la Deuda </t>
  </si>
  <si>
    <t>4-EROGACIONES DE CAPITAL</t>
  </si>
  <si>
    <t>5-NO CLASIFICADOS</t>
  </si>
  <si>
    <t>2-EROGACIONES CORRIENTES</t>
  </si>
  <si>
    <t>-</t>
  </si>
  <si>
    <t>8.00.00.00.00.00.000</t>
  </si>
  <si>
    <t xml:space="preserve">PERSONAL </t>
  </si>
  <si>
    <t xml:space="preserve">BS. DE CONSUMO </t>
  </si>
  <si>
    <t>TRANSF. P/FIN. EROG. CAPITAL</t>
  </si>
  <si>
    <t>VALORES FINANCIEROS</t>
  </si>
  <si>
    <t>--</t>
  </si>
  <si>
    <t>Interes Plan de Pago Tarjeta de Credito</t>
  </si>
  <si>
    <t>Consumo Defensa Civil</t>
  </si>
  <si>
    <t>Combustible Defensa Civil</t>
  </si>
  <si>
    <t>Repuestos Defensa Civil</t>
  </si>
  <si>
    <t>Insumos Defensa Civil</t>
  </si>
  <si>
    <t>Adq Cubiertas y Camaras Defensa Civil</t>
  </si>
  <si>
    <t>Varios Defensa Civil</t>
  </si>
  <si>
    <t>Camion Iveco 2017</t>
  </si>
  <si>
    <t>Guarderia /Sala Cuna</t>
  </si>
  <si>
    <t xml:space="preserve">Tasas Registro Civil fijas </t>
  </si>
  <si>
    <t>Credito Adicional para Refuerzo de Partidas</t>
  </si>
  <si>
    <t>Viaticos Concejales</t>
  </si>
  <si>
    <t>Viaticos Miembros de Tribunal de Cuentas</t>
  </si>
  <si>
    <t>Bienes de Capital Espacios Verdes</t>
  </si>
  <si>
    <t>Serv Personal Defensa Civil</t>
  </si>
  <si>
    <t>Obra: Mantenimiento de Espacios Verdes</t>
  </si>
  <si>
    <t>Hoja Nº 6</t>
  </si>
  <si>
    <t>Jefe de Seccion Tesoreria (19)</t>
  </si>
  <si>
    <t>Jefe de Seccion Contaduria (19)</t>
  </si>
  <si>
    <t>Maestr. y Serv. Generales  Ejecucion  (8)</t>
  </si>
  <si>
    <t>Personal Tecnico Superior</t>
  </si>
  <si>
    <t>Personal Tecnico Ejecucion</t>
  </si>
  <si>
    <t>Administrativo de Ejecucion (cat.9)</t>
  </si>
  <si>
    <t>Maestr. y Serv. Generales  (16)</t>
  </si>
  <si>
    <t>Personal Auxiliar de Maestranza y Serv. Grales.</t>
  </si>
  <si>
    <t>Personal de Ejecucion Maest y Serv Grales</t>
  </si>
  <si>
    <t>Maestr. y Serv. Generales  (12)</t>
  </si>
  <si>
    <t xml:space="preserve">Maest y Serv. Generales (11) </t>
  </si>
  <si>
    <t xml:space="preserve">Maest y Serv. Generales (10) </t>
  </si>
  <si>
    <t>Maestr. y Serv. Generales  (9)</t>
  </si>
  <si>
    <t>Renault Express</t>
  </si>
  <si>
    <t>Fiat Palio</t>
  </si>
  <si>
    <t>Regador Iveco</t>
  </si>
  <si>
    <t>Ranger Servicios Publicos</t>
  </si>
  <si>
    <t>Fiat Uno</t>
  </si>
  <si>
    <t>Reparacion Vehiculos Defensa Civil</t>
  </si>
  <si>
    <t>Colecciones y Elementos para Bibliotecas y Museos</t>
  </si>
  <si>
    <t>Auxiliar Administrativo (cat. 14)</t>
  </si>
  <si>
    <t>Auxiliar Administrativo (cat. 13)</t>
  </si>
  <si>
    <t>Auxiliar Administrativo (cat.18)</t>
  </si>
  <si>
    <t>Administrativo Superior (Cat.20)</t>
  </si>
  <si>
    <t>Administrativo de Ejecucion (cat. 8)</t>
  </si>
  <si>
    <t>Tecnico  (Cat.18)</t>
  </si>
  <si>
    <t>Administrativo de Ejecucion (cat.12)</t>
  </si>
  <si>
    <t>Camion Compactador (2 recolector residuos )</t>
  </si>
  <si>
    <t>Maquinarias Esp. Verdes (repuestos)</t>
  </si>
  <si>
    <t>Camion Iveco Volcador 2017</t>
  </si>
  <si>
    <t>Oficinas Administracion Municipal</t>
  </si>
  <si>
    <t>Cultura y Biblioteca</t>
  </si>
  <si>
    <t>Deportes</t>
  </si>
  <si>
    <t>Camion Compactador (2 recolector residuos)</t>
  </si>
  <si>
    <t>Otros Gastos Policia</t>
  </si>
  <si>
    <t xml:space="preserve">Subsidios Grupo Scout </t>
  </si>
  <si>
    <t>Obras Menores y/o Mantenimiento en Gral</t>
  </si>
  <si>
    <t>Personal Asistencial de Enfermeria</t>
  </si>
  <si>
    <t>Honorarios Judiciales y/o Extra Judiciales</t>
  </si>
  <si>
    <t>Chipiado de poda</t>
  </si>
  <si>
    <t>Pacto Sanitario</t>
  </si>
  <si>
    <t>Coparticipación Impositiva Año Actual</t>
  </si>
  <si>
    <t>Jefe de Division Rentas (22)</t>
  </si>
  <si>
    <t>Auxiliar Administrativo (cat. 15)</t>
  </si>
  <si>
    <t>Administrativo de Ejecucion (cat.7)</t>
  </si>
  <si>
    <t>Maestr. y Serv. Generales  Ejecucion  (7)</t>
  </si>
  <si>
    <t>Inspector Auxiliar(cat.13)</t>
  </si>
  <si>
    <t>Secretario de Gestion Publica</t>
  </si>
  <si>
    <t>Cormecor- Disposicion de resiudos solidos urbanos</t>
  </si>
  <si>
    <t>Coordinadora de Comisiones Vecinales</t>
  </si>
  <si>
    <t>Fondo para Comisiones Vecinales</t>
  </si>
  <si>
    <t xml:space="preserve">                       PRESUPUESTO DE GASTOS SINTETICOS AÑO 2020</t>
  </si>
  <si>
    <t>1.  Personal</t>
  </si>
  <si>
    <t>2.  Bienes de Consumo</t>
  </si>
  <si>
    <t xml:space="preserve"> 1.   Personal</t>
  </si>
  <si>
    <t xml:space="preserve"> 3.   Servicios</t>
  </si>
  <si>
    <t>Inspectores de Ejecucion</t>
  </si>
  <si>
    <t xml:space="preserve">                                                                                        MUNICIPALIDAD DE MENDIOLAZA</t>
  </si>
  <si>
    <t>Secretaria de Planificacion y Vinculación Institucional</t>
  </si>
  <si>
    <t>Direccion de Vinculación Intitucional</t>
  </si>
  <si>
    <t>Direccion de Cultura y Turismo</t>
  </si>
  <si>
    <t>Direccion de Planificación Estratégica</t>
  </si>
  <si>
    <t>Auxiliar Administrativo (cat. 16)</t>
  </si>
  <si>
    <t>Inspector Auxiliar(cat.14)</t>
  </si>
  <si>
    <t>Maestr. y Serv. Generales  (13)</t>
  </si>
  <si>
    <t>Administrativo de Ejecucion (cat.10)</t>
  </si>
  <si>
    <t>Tecnico Ejecucion (cat.10)</t>
  </si>
  <si>
    <t>Asist. de Enfermeria de Ejecucion(cat.8)</t>
  </si>
  <si>
    <t>MUNICIPALIDAD DE MENDIOLAZA                                                                                                          S E G U N D A   P A R T E   -   E G R E S O S</t>
  </si>
  <si>
    <t>1.0.00.00.00.00.000</t>
  </si>
  <si>
    <t>1.1.00.00.00.00.000</t>
  </si>
  <si>
    <t>1.1.00.01.00.00.000</t>
  </si>
  <si>
    <t>1.1.00.01.00.01.000</t>
  </si>
  <si>
    <t>1.1.00.01.00.02.000</t>
  </si>
  <si>
    <t>1.1.00.01.00.03.000</t>
  </si>
  <si>
    <t>1.1.00.01.00.11.000</t>
  </si>
  <si>
    <t>1.1.00.01.00.11.001</t>
  </si>
  <si>
    <t>1.1.00.01.00.12.000</t>
  </si>
  <si>
    <t>Venta de Materiales reciclables GIRSU</t>
  </si>
  <si>
    <t>1.1.00.02.00.02.003</t>
  </si>
  <si>
    <t>1.1.00.02.00.02.002</t>
  </si>
  <si>
    <t>Subvenciones. Donaciones y Legados</t>
  </si>
  <si>
    <t>1.1.00.02.00.00.000</t>
  </si>
  <si>
    <t>1.1.00.02.00.02.000</t>
  </si>
  <si>
    <t>1.1.00.02.00.03.000</t>
  </si>
  <si>
    <t>1.1.00.02.00.03.001</t>
  </si>
  <si>
    <t>1.1.00.02.00.03.002</t>
  </si>
  <si>
    <t>1.1.00.02.00.04.000</t>
  </si>
  <si>
    <t>1.1.00.02.00.04.001</t>
  </si>
  <si>
    <t>1.1.00.02.00.04.002</t>
  </si>
  <si>
    <t>1.1.00.02.00.05.000</t>
  </si>
  <si>
    <t>1.1.00.02.00.05.001</t>
  </si>
  <si>
    <t>1.1.00.02.00.05.002</t>
  </si>
  <si>
    <t>1.1.00.02.00.06.000</t>
  </si>
  <si>
    <t>1.2.00.00.00.00.000</t>
  </si>
  <si>
    <t>1.2.00.01.00.00.000</t>
  </si>
  <si>
    <t>1.2.00.01.00.02.000</t>
  </si>
  <si>
    <t>1.2.00.01.00.03.000</t>
  </si>
  <si>
    <t>1.2.00.01.00.04.000</t>
  </si>
  <si>
    <t>1.2.00.01.00.05.000</t>
  </si>
  <si>
    <t>1.2.00.01.00.06.000</t>
  </si>
  <si>
    <t>1.2.00.01.00.07.000</t>
  </si>
  <si>
    <t>1.2.00.01.00.09.000</t>
  </si>
  <si>
    <t>1.2.00.02.00.00.000</t>
  </si>
  <si>
    <t>1.2.00.03.00.00.000</t>
  </si>
  <si>
    <t>2.1.00.00.00.00.000</t>
  </si>
  <si>
    <t>2.1.00.01.00.00.000</t>
  </si>
  <si>
    <t>2.1.00.01.00.01.000</t>
  </si>
  <si>
    <t>2.1.00.01.00.02.000</t>
  </si>
  <si>
    <t>2.2.00.00.00.00.000</t>
  </si>
  <si>
    <t>2.2.00.01.00.00.000</t>
  </si>
  <si>
    <t>3.1.00.00.00.00.000</t>
  </si>
  <si>
    <t>3.1.00.01.00.00.000</t>
  </si>
  <si>
    <t>3.1.00.01.00.01.000</t>
  </si>
  <si>
    <t>3.1.00.01.00.02.000</t>
  </si>
  <si>
    <t>3.1.00.02.00.00.000</t>
  </si>
  <si>
    <t>3.1.00.02.00.04.000</t>
  </si>
  <si>
    <t>3.1.00.02.00.05.000</t>
  </si>
  <si>
    <t>3.1.00.02.00.07.000</t>
  </si>
  <si>
    <t>3.1.00.02.00.08.000</t>
  </si>
  <si>
    <t>Plan por la Familia SUMAR</t>
  </si>
  <si>
    <t xml:space="preserve">Renault CLIO </t>
  </si>
  <si>
    <t>Convenio Multas</t>
  </si>
  <si>
    <t>G.I.R.S.U. Mendiolaza</t>
  </si>
  <si>
    <t>Obra C. Cuneta Barrio El Alto</t>
  </si>
  <si>
    <t>Obra C. Cuneta Barrio Valle del Sol</t>
  </si>
  <si>
    <t>Obra C. Cuneta Barrio Los Cigarrales</t>
  </si>
  <si>
    <t xml:space="preserve">Obra: Proyecto GIRSU </t>
  </si>
  <si>
    <t>Obra Ciclovia Ruta Intermunicipal</t>
  </si>
  <si>
    <t>Obra: Amp. Edif Municipal</t>
  </si>
  <si>
    <t>Obra: Bici Senda El Talar</t>
  </si>
  <si>
    <t xml:space="preserve">Obra: Iluminacion Calle La Alameda y Los Tilos </t>
  </si>
  <si>
    <t>Consumos Varios C.D.</t>
  </si>
  <si>
    <t>Alquiler Inmueble C.D.</t>
  </si>
  <si>
    <t>Consumos Varios T.C.</t>
  </si>
  <si>
    <t>SERVICIOS T.C.</t>
  </si>
  <si>
    <t>Jefe de Departamento Obras Privadas (24)</t>
  </si>
  <si>
    <t>Jefe de Departamento Seguridad Ciudadana (24)</t>
  </si>
  <si>
    <t>Tecnico Ejecucion (cat.09)</t>
  </si>
  <si>
    <t xml:space="preserve">Gastos de Representacion </t>
  </si>
  <si>
    <t xml:space="preserve">Gastos de Representacion C. Deliberante </t>
  </si>
  <si>
    <t xml:space="preserve">Gastos de Representacion T. Cuentas </t>
  </si>
  <si>
    <t xml:space="preserve">Combustibles y Lubricantes </t>
  </si>
  <si>
    <t xml:space="preserve">Repuestos Varios </t>
  </si>
  <si>
    <t>Obras Convenio Gob. de la Nacion "Argentina Hace"</t>
  </si>
  <si>
    <t>Inspectores Auxiliares</t>
  </si>
  <si>
    <t>Maestr. y Serv. Generales  (17)</t>
  </si>
  <si>
    <t xml:space="preserve">Deudas Varias Personal </t>
  </si>
  <si>
    <t xml:space="preserve">EROGACIONES CORRIENTES </t>
  </si>
  <si>
    <t>Pago CUIS y Telepeaje</t>
  </si>
  <si>
    <t xml:space="preserve">Renault Clio </t>
  </si>
  <si>
    <t>Contrib. que inc. s/el Comercio y la Industria - EPEC</t>
  </si>
  <si>
    <t>Programa Punto Mujer</t>
  </si>
  <si>
    <t>Obra: Mantenimiento y Mejoras Oficinas Externas</t>
  </si>
  <si>
    <t>Amortización Credito Fondo Permanente</t>
  </si>
  <si>
    <t>Amortizacion Fondo Anticrisis</t>
  </si>
  <si>
    <t>Credito Adicional para Refuerzo de Partida</t>
  </si>
  <si>
    <t xml:space="preserve">Otros </t>
  </si>
  <si>
    <t>TOTALES ANEXO 3</t>
  </si>
  <si>
    <t>TOTAL ANEXOS 1, 2 y 3</t>
  </si>
  <si>
    <t>1.1.00.01.00.04.000</t>
  </si>
  <si>
    <t>Interes Inversiones Financieras</t>
  </si>
  <si>
    <t>Bco. Bancor - Bco Macro</t>
  </si>
  <si>
    <t xml:space="preserve">Retenciones Varias </t>
  </si>
  <si>
    <t>Jefe de Sección  (21)</t>
  </si>
  <si>
    <t>1% Aportes fondo Permanente</t>
  </si>
  <si>
    <t xml:space="preserve">0,5% Aporte Ente </t>
  </si>
  <si>
    <t xml:space="preserve"> 2-VTA. DE BIENES PATRIMONIALES</t>
  </si>
  <si>
    <t>2-INGRESOS DE CAPITAL</t>
  </si>
  <si>
    <t>1-INGRESOS CORRIENTES</t>
  </si>
  <si>
    <t xml:space="preserve"> 1.   De Instituciones Bancarias</t>
  </si>
  <si>
    <t xml:space="preserve"> 1.   Ingresos Tributarios</t>
  </si>
  <si>
    <t xml:space="preserve"> 2.  Otros Ingresos de Jurisd.</t>
  </si>
  <si>
    <t xml:space="preserve"> 1.   Participación Impuestos</t>
  </si>
  <si>
    <t xml:space="preserve"> 2.  Aportes No Reintegrables</t>
  </si>
  <si>
    <t xml:space="preserve"> 3.  Ingresos de Otras Jurisd.</t>
  </si>
  <si>
    <t xml:space="preserve"> 2.  Bienes Muebles</t>
  </si>
  <si>
    <t xml:space="preserve"> 1.   Exced. Liq. Ejerc. Ant.</t>
  </si>
  <si>
    <t>3-NO CLASIFICADOS</t>
  </si>
  <si>
    <t xml:space="preserve"> 1.   Por Trabajos Públicos</t>
  </si>
  <si>
    <t xml:space="preserve"> 2.  Otras Causas</t>
  </si>
  <si>
    <t>1.   Personal</t>
  </si>
  <si>
    <t>3.   Servicios</t>
  </si>
  <si>
    <t>DE OTRAS INSTITUCIONES</t>
  </si>
  <si>
    <t>Hoja Nº 7</t>
  </si>
  <si>
    <t>Hoja Nº 8</t>
  </si>
  <si>
    <t>Hoja Nº 9</t>
  </si>
  <si>
    <t>Sanidad Animal</t>
  </si>
  <si>
    <t>1.1.01.00.00.00.000</t>
  </si>
  <si>
    <t>1.1.01.01.00.00.000</t>
  </si>
  <si>
    <t>1.1.01.01.01.00.000</t>
  </si>
  <si>
    <t>1.1.01.01.01.01.000</t>
  </si>
  <si>
    <t>1.1.01.01.01.01.001</t>
  </si>
  <si>
    <t>1.1.01.01.01.01.002</t>
  </si>
  <si>
    <t>1.1.01.01.01.01.003</t>
  </si>
  <si>
    <t>1.1.01.01.01.01.004</t>
  </si>
  <si>
    <t>1.1.01.01.01.01.005</t>
  </si>
  <si>
    <t>1.1.01.01.01.01.006</t>
  </si>
  <si>
    <t>1.1.01.01.01.01.007</t>
  </si>
  <si>
    <t>1.1.01.01.01.01.008</t>
  </si>
  <si>
    <t>1.1.01.01.01.02.010</t>
  </si>
  <si>
    <t>1.1.01.01.01.02.011</t>
  </si>
  <si>
    <t>1.1.01.01.01.02.012</t>
  </si>
  <si>
    <t>1.1.01.01.01.04.000</t>
  </si>
  <si>
    <t>1.1.01.01.01.04.002</t>
  </si>
  <si>
    <t>1.1.01.01.01.04.003</t>
  </si>
  <si>
    <t>1.1.01.01.01.04.004</t>
  </si>
  <si>
    <t>1.1.01.01.01.05.000</t>
  </si>
  <si>
    <t>1.1.01.01.01.05.001</t>
  </si>
  <si>
    <t>1.1.01.01.01.05.002</t>
  </si>
  <si>
    <t>1.1.01.01.01.05.004</t>
  </si>
  <si>
    <t>1.1.01.01.01.05.005</t>
  </si>
  <si>
    <t>1.1.01.01.01.05.006</t>
  </si>
  <si>
    <t>1.1.01.01.01.06.000</t>
  </si>
  <si>
    <t>1.1.01.01.01.06.001</t>
  </si>
  <si>
    <t>1.1.01.01.01.07.000</t>
  </si>
  <si>
    <t>1.1.01.01.01.07.001</t>
  </si>
  <si>
    <t>1.1.01.01.01.08.000</t>
  </si>
  <si>
    <t>1.1.01.01.01.08.002</t>
  </si>
  <si>
    <t>1.1.01.01.01.10.000</t>
  </si>
  <si>
    <t>1.1.01.01.01.10.002</t>
  </si>
  <si>
    <t>1.1.01.01.01.10.003</t>
  </si>
  <si>
    <t>1.1.01.01.01.10.004</t>
  </si>
  <si>
    <t>1.1.01.01.01.10.005</t>
  </si>
  <si>
    <t>1.1.01.01.01.10.006</t>
  </si>
  <si>
    <t>1.1.01.01.01.11.000</t>
  </si>
  <si>
    <t>1.1.01.01.01.11.001</t>
  </si>
  <si>
    <t>1.1.01.01.01.11.002</t>
  </si>
  <si>
    <t>1.1.01.01.01.11.003</t>
  </si>
  <si>
    <t>1.1.01.01.01.12.000</t>
  </si>
  <si>
    <t>1.1.01.01.01.12.001</t>
  </si>
  <si>
    <t>1.1.01.01.01.12.002</t>
  </si>
  <si>
    <t>1.1.01.01.01.12.004</t>
  </si>
  <si>
    <t>1.1.01.01.01.12.005</t>
  </si>
  <si>
    <t>1.1.01.01.02.00.000</t>
  </si>
  <si>
    <t>1.1.01.01.02.02.000</t>
  </si>
  <si>
    <t>1.1.01.01.02.03.000</t>
  </si>
  <si>
    <t>1.1.01.01.02.04.000</t>
  </si>
  <si>
    <t>1.1.01.01.02.05.000</t>
  </si>
  <si>
    <t>1.1.01.01.02.06.000</t>
  </si>
  <si>
    <t>1.1.01.01.02.07.000</t>
  </si>
  <si>
    <t>1.1.01.01.02.08.000</t>
  </si>
  <si>
    <t>1.1.01.01.02.09.000</t>
  </si>
  <si>
    <t>1.1.01.01.02.10.000</t>
  </si>
  <si>
    <t>1.1.01.01.02.11.000</t>
  </si>
  <si>
    <t>1.1.01.01.02.12.000</t>
  </si>
  <si>
    <t>1.1.01.01.03.00.000</t>
  </si>
  <si>
    <t>1.1.01.01.03.01.000</t>
  </si>
  <si>
    <t>1.1.01.01.04.00.000</t>
  </si>
  <si>
    <t>1.1.01.01.04.01.000</t>
  </si>
  <si>
    <t>1.1.01.01.05.00.000</t>
  </si>
  <si>
    <t>1.1.01.01.05.01.000</t>
  </si>
  <si>
    <t>1.1.01.01.05.02.000</t>
  </si>
  <si>
    <t>1.1.01.01.06.00.000</t>
  </si>
  <si>
    <t>1.1.01.01.06.01.000</t>
  </si>
  <si>
    <t>1.1.01.01.07.00.000</t>
  </si>
  <si>
    <t>1.1.01.01.08.00.000</t>
  </si>
  <si>
    <t>1.1.01.02.00.00.000</t>
  </si>
  <si>
    <t>1.1.01.02.01.00.000</t>
  </si>
  <si>
    <t>1.1.01.02.01.01.000</t>
  </si>
  <si>
    <t>1.1.01.02.02.00.000</t>
  </si>
  <si>
    <t>1.1.01.02.02.02.000</t>
  </si>
  <si>
    <t>1.1.01.03.00.00.000</t>
  </si>
  <si>
    <t>1.1.01.04.00.00.000</t>
  </si>
  <si>
    <t>1.1.01.05.00.00.000</t>
  </si>
  <si>
    <t>1.1.01.06.00.00.000</t>
  </si>
  <si>
    <t>1.1.02.00.00.00.000</t>
  </si>
  <si>
    <t>1.1.02.01.00.00.000</t>
  </si>
  <si>
    <t>1.1.02.01.01.00.000</t>
  </si>
  <si>
    <t>1.1.02.02.00.00.000</t>
  </si>
  <si>
    <t>1.1.02.02.01.00.000</t>
  </si>
  <si>
    <t>1.1.02.02.02.00.000</t>
  </si>
  <si>
    <t>1.1.02.02.03.00.000</t>
  </si>
  <si>
    <t>1.1.02.02.04.00.000</t>
  </si>
  <si>
    <t>1.1.02.02.05.00.000</t>
  </si>
  <si>
    <t>1.1.02.02.06.00.000</t>
  </si>
  <si>
    <t>1.1.02.02.07.00.000</t>
  </si>
  <si>
    <t>1.1.02.02.08.00.000</t>
  </si>
  <si>
    <t>1.1.02.02.09.00.000</t>
  </si>
  <si>
    <t>1.1.02.02.10.00.000</t>
  </si>
  <si>
    <t>1.1.02.02.11.00.000</t>
  </si>
  <si>
    <t>1.1.02.02.12.00.000</t>
  </si>
  <si>
    <t>1.1.02.02.13.00.000</t>
  </si>
  <si>
    <t>1.1.02.02.14.00.000</t>
  </si>
  <si>
    <t>1.1.02.02.15.00.000</t>
  </si>
  <si>
    <t>1.1.02.02.16.00.000</t>
  </si>
  <si>
    <t>1,1,02,02,18,00,000</t>
  </si>
  <si>
    <t>1,1,02,02,19,00,000</t>
  </si>
  <si>
    <t>1.1.02.02.20.00.000</t>
  </si>
  <si>
    <t>1.1.02.02.21.00.000</t>
  </si>
  <si>
    <t>1.1.02.02.22.00.000</t>
  </si>
  <si>
    <t>1.1.02.03.00.00.000</t>
  </si>
  <si>
    <t>1.1.02.03.01.00.000</t>
  </si>
  <si>
    <t>1.1.02.03.02.00.000</t>
  </si>
  <si>
    <t>1.1.02.03.04.00.000</t>
  </si>
  <si>
    <t>1.1.02.04.00.00.000</t>
  </si>
  <si>
    <t>1.1.02.04.01.00.000</t>
  </si>
  <si>
    <t>1.1.02.04.02.00.000</t>
  </si>
  <si>
    <t>1.1.02.04.03.00.000</t>
  </si>
  <si>
    <t>1.1.02.04.04.00.000</t>
  </si>
  <si>
    <t>1.1.02.04.05.00.000</t>
  </si>
  <si>
    <t>1.1.02.04.06.00.000</t>
  </si>
  <si>
    <t>1.1.02.04.07.00.000</t>
  </si>
  <si>
    <t>1.1.02.05.00.00.000</t>
  </si>
  <si>
    <t>1.1.02.06.00.00.000</t>
  </si>
  <si>
    <t>1.1.02.06.01.00.000</t>
  </si>
  <si>
    <t>1.1.02.06.02.00.000</t>
  </si>
  <si>
    <t>1.1.02.06.03.00.000</t>
  </si>
  <si>
    <t>1.1.02.06.04.00.000</t>
  </si>
  <si>
    <t>1.1.02.06.05.00.000</t>
  </si>
  <si>
    <t>1.1.02.06.06.00.000</t>
  </si>
  <si>
    <t>1.1.02.06.07.00.000</t>
  </si>
  <si>
    <t>1.1.02.06.08.00.000</t>
  </si>
  <si>
    <t>1.1.02.06.09.00.000</t>
  </si>
  <si>
    <t>1.1.02.06.10.00.000</t>
  </si>
  <si>
    <t>1.1.02.06.11.00.000</t>
  </si>
  <si>
    <t>1.1.02.06.12.00.000</t>
  </si>
  <si>
    <t>1.1.02.06.13.00.000</t>
  </si>
  <si>
    <t>1.1.02.06.14.00.000</t>
  </si>
  <si>
    <t>1.1.02.06.15.00.000</t>
  </si>
  <si>
    <t>1.1.02.06.17.00.000</t>
  </si>
  <si>
    <t>1.1.02.06.18.00.000</t>
  </si>
  <si>
    <t>1.1.02.06.19.00.000</t>
  </si>
  <si>
    <t>1.1.02.06.20.00.000</t>
  </si>
  <si>
    <t>1.1.02.08.00.00.000</t>
  </si>
  <si>
    <t>1.1.02.09.00.00.000</t>
  </si>
  <si>
    <t>1.1.02.10.00.00.000</t>
  </si>
  <si>
    <t>1.1.02.11.00.00.000</t>
  </si>
  <si>
    <t>1.1.02.12.00.00.000</t>
  </si>
  <si>
    <t>1.1.02.15.00.00.000</t>
  </si>
  <si>
    <t>1.1.02.17.00.00.000</t>
  </si>
  <si>
    <t>1.1.02.17.01.00.000</t>
  </si>
  <si>
    <t>1.1.02.17.02.00.000</t>
  </si>
  <si>
    <t>1.1.02.17.03.00.000</t>
  </si>
  <si>
    <t>1.1.03.00.00.00.000</t>
  </si>
  <si>
    <t>1.1.03.01.00.00.000</t>
  </si>
  <si>
    <t>1.1.03.01.01.00.000</t>
  </si>
  <si>
    <t>1.1.03.01.02.00.000</t>
  </si>
  <si>
    <t>1.1.03.01.04.00.000</t>
  </si>
  <si>
    <t>1.1.03.01.05.00.000</t>
  </si>
  <si>
    <t>1.1.03.02.00.00.000</t>
  </si>
  <si>
    <t>1.1.03.02.01.00.000</t>
  </si>
  <si>
    <t>1.1.03.03.00.00.000</t>
  </si>
  <si>
    <t>1.1.03.03.01.00.000</t>
  </si>
  <si>
    <t>1.1.03.03.02.00.000</t>
  </si>
  <si>
    <t>1.1.03.03.04.00.000</t>
  </si>
  <si>
    <t>1.1.03.03.05.00.000</t>
  </si>
  <si>
    <t>1.1.03.03.07.00.000</t>
  </si>
  <si>
    <t>1.1.03.04.00.00.000</t>
  </si>
  <si>
    <t>1.1.03.05.00.00.000</t>
  </si>
  <si>
    <t>1.1.03.05.01.00.000</t>
  </si>
  <si>
    <t>1.1.03.05.02.00.000</t>
  </si>
  <si>
    <t>1.1.03.05.03.00.000</t>
  </si>
  <si>
    <t>1.1.03.06.00.00.000</t>
  </si>
  <si>
    <t>1.1.03.06.01.00.000</t>
  </si>
  <si>
    <t>1.1.03.06.02.00.000</t>
  </si>
  <si>
    <t>1.1.03.06.03.00.000</t>
  </si>
  <si>
    <t>1.1.03.06.05.00.000</t>
  </si>
  <si>
    <t>1.1.03.06.06.00.000</t>
  </si>
  <si>
    <t>1.1.03.06.07.00.000</t>
  </si>
  <si>
    <t>1.1.03.06.08.00.000</t>
  </si>
  <si>
    <t>1.1.03.06.09.00.000</t>
  </si>
  <si>
    <t>1.1.03.06.10.00.000</t>
  </si>
  <si>
    <t>1.1.03.07.00.00.000</t>
  </si>
  <si>
    <t>1.1.03.07.01.00.000</t>
  </si>
  <si>
    <t>1.1.03.07.02.00.000</t>
  </si>
  <si>
    <t>1.1.03.07.03.00.000</t>
  </si>
  <si>
    <t>1.1.03.08.00.00.000</t>
  </si>
  <si>
    <t>1.1.03.09.00.00.000</t>
  </si>
  <si>
    <t>1.1.03.10.00.00.000</t>
  </si>
  <si>
    <t>1.1.03.10.01.00.000</t>
  </si>
  <si>
    <t>1.1.03.10.02.00.000</t>
  </si>
  <si>
    <t>1.1.03.10.04.00.000</t>
  </si>
  <si>
    <t>1.1.03.10.05.00.000</t>
  </si>
  <si>
    <t>1.1.03.11.00.00.000</t>
  </si>
  <si>
    <t>1.1.03.11.01.00.000</t>
  </si>
  <si>
    <t>1.1.03.11.02.00.000</t>
  </si>
  <si>
    <t>1.1.03.11.03.00.000</t>
  </si>
  <si>
    <t>1.1.03.11.04.00.000</t>
  </si>
  <si>
    <t>1.1.03.11.05.00.000</t>
  </si>
  <si>
    <t>1.1.03.11.06.00.000</t>
  </si>
  <si>
    <t>1.1.03.11.07.00.000</t>
  </si>
  <si>
    <t>1.1.03.11.08.00.000</t>
  </si>
  <si>
    <t>1.1.03.11.09.00.000</t>
  </si>
  <si>
    <t>1.1.03.11.10.00.000</t>
  </si>
  <si>
    <t>1.1.03.11.11.00.000</t>
  </si>
  <si>
    <t>1.1.03.11.12.00.000</t>
  </si>
  <si>
    <t>1.1.03.11.13.00.000</t>
  </si>
  <si>
    <t>1.1.03.11.14.00.000</t>
  </si>
  <si>
    <t>1.1.03.11.15.00.000</t>
  </si>
  <si>
    <t>1.1.03.11.16.00.000</t>
  </si>
  <si>
    <t>1.1.03.11.17.00.000</t>
  </si>
  <si>
    <t>1.1.03.11.18.00.000</t>
  </si>
  <si>
    <t>1.1.03.11.19.00.000</t>
  </si>
  <si>
    <t>1.1.03.11.20.00.000</t>
  </si>
  <si>
    <t>1.1.03.11.21.00.000</t>
  </si>
  <si>
    <t>1.1.03.11.22.00.000</t>
  </si>
  <si>
    <t>1.1.03.12.00.00.000</t>
  </si>
  <si>
    <t>1.1.03.12.02.00.000</t>
  </si>
  <si>
    <t>1.1.03.12.03.00.000</t>
  </si>
  <si>
    <t>1.1.03.12.04.00.000</t>
  </si>
  <si>
    <t>1.1.03.13.00.00.000</t>
  </si>
  <si>
    <t>1.1.03.14.00.00.000</t>
  </si>
  <si>
    <t>1.1.03.15.00.00.000</t>
  </si>
  <si>
    <t>1.1.03.16.00.00.000</t>
  </si>
  <si>
    <t>1.1.03.17.00.00.000</t>
  </si>
  <si>
    <t>1.1.03.18.00.00.000</t>
  </si>
  <si>
    <t>1.1.03.19.00.00.000</t>
  </si>
  <si>
    <t>1.1.03.19.01.00.000</t>
  </si>
  <si>
    <t>1.1.03.19.02.00.000</t>
  </si>
  <si>
    <t>1.1.03.22.00.00.000</t>
  </si>
  <si>
    <t>1.1.03.22.01.00.000</t>
  </si>
  <si>
    <t>1.1.03.23.00.00.000</t>
  </si>
  <si>
    <t>1.1.03.23.01.00.000</t>
  </si>
  <si>
    <t>1.1.03.23.02.00.000</t>
  </si>
  <si>
    <t>1.1.03.25.00.00.000</t>
  </si>
  <si>
    <t>1.3.00.00.00.00.000</t>
  </si>
  <si>
    <t>2.3.00.00.00.00.000</t>
  </si>
  <si>
    <t>3.1.02.02.00.00.000</t>
  </si>
  <si>
    <t>3.1.02.02.01.00.000</t>
  </si>
  <si>
    <t>3.1.02.02.02.00.000</t>
  </si>
  <si>
    <t>3.1.02.02.03.00.000</t>
  </si>
  <si>
    <t>3.1.02.02.04.00.000</t>
  </si>
  <si>
    <t>3.1.03.00.00.00.000</t>
  </si>
  <si>
    <t>3.1.03.01.00.00.000</t>
  </si>
  <si>
    <t>3.1.03.01.01.00.000</t>
  </si>
  <si>
    <t>3.1.03.01.02.00.000</t>
  </si>
  <si>
    <t>3.1.03.01.03.00.000</t>
  </si>
  <si>
    <t>3.1.03.01.04.00.000</t>
  </si>
  <si>
    <t>3.1.03.02.00.00.000</t>
  </si>
  <si>
    <t>3.1.03.02.01.00.000</t>
  </si>
  <si>
    <t>3.1.03.02.02.00.000</t>
  </si>
  <si>
    <t>3.1.03.02.03.00.000</t>
  </si>
  <si>
    <t>3.1.03.02.04.00.000</t>
  </si>
  <si>
    <t>3.1.03.03.00.00.000</t>
  </si>
  <si>
    <t>3.1.03.03.01.00.000</t>
  </si>
  <si>
    <t>3.1.03.03.02.00.000</t>
  </si>
  <si>
    <t>3.1.03.03.03.00.000</t>
  </si>
  <si>
    <t>3.1.03.03.04.00.000</t>
  </si>
  <si>
    <t>3.1.03.06.00.00.000</t>
  </si>
  <si>
    <t>3.3.00.00.00.00.000</t>
  </si>
  <si>
    <t>5.1.00.00.00.00.000</t>
  </si>
  <si>
    <t>6.1.00.00.00.00.000</t>
  </si>
  <si>
    <t>7.1.00.00.00.00.000</t>
  </si>
  <si>
    <t>7.1.01.00.00.00.000</t>
  </si>
  <si>
    <t>8.1.00.00.00.00.000</t>
  </si>
  <si>
    <t>PERSONAL CONTRATADO</t>
  </si>
  <si>
    <t>Saveiro Obras Publicas</t>
  </si>
  <si>
    <t>Cronnos Ficalizacion</t>
  </si>
  <si>
    <t>1.1.03.11.23.00.000</t>
  </si>
  <si>
    <t>1.1.03.11.24.00.000</t>
  </si>
  <si>
    <t>1.1.03.12.05.00.000</t>
  </si>
  <si>
    <t>1.1.02.06.21.00.000</t>
  </si>
  <si>
    <t>Ford Ranger - Alumbrado Publico</t>
  </si>
  <si>
    <t>Ranger - Servicios Publicos blanca</t>
  </si>
  <si>
    <t>Ranger - Servicios Publicos gris</t>
  </si>
  <si>
    <t>Ranger Servicios Publicos - gris</t>
  </si>
  <si>
    <t>1.1.02.02.17.00.000</t>
  </si>
  <si>
    <t>Ranger - Servicios Publicos - blanca</t>
  </si>
  <si>
    <t>1.1.02.04.08.00.000</t>
  </si>
  <si>
    <t>Juzgado de Paz</t>
  </si>
  <si>
    <t>1.1.03.03.06.00.000</t>
  </si>
  <si>
    <t>Seguridad/Policia El Talar</t>
  </si>
  <si>
    <t>1.1.03.03.03.00.000</t>
  </si>
  <si>
    <t>Personal Jerarquico</t>
  </si>
  <si>
    <t>SUPLEMENTOS VARIOS</t>
  </si>
  <si>
    <t>Bonificacion por Jubilacion</t>
  </si>
  <si>
    <t>Asistencia y Puntualidad - personal contratado</t>
  </si>
  <si>
    <t>Direccion S.I.C.O.P.R.E.V.</t>
  </si>
  <si>
    <t>Reparaciones Vehiculos Seg. Cuidadana - S.I.C.O.P.R.E.V.</t>
  </si>
  <si>
    <t>Jefe de Departamento Administrativo Centro de Salud (24)</t>
  </si>
  <si>
    <t>1.1.01.01.01.13.000</t>
  </si>
  <si>
    <t>1.1.01.01.01.13.001</t>
  </si>
  <si>
    <t>1.1.01.01.01.13.002</t>
  </si>
  <si>
    <t>Direccion Centro de Salud</t>
  </si>
  <si>
    <t>Consumo Seguridad Ciudadana - S.I.C.O.P.R.E.V.</t>
  </si>
  <si>
    <t>Servicios Seguridad Ciudadana - S.I.C.O.P.R.E.V.</t>
  </si>
  <si>
    <t>Otros Servicios Seg. Cuidadana - S.I.C.O.P.R.E.V.</t>
  </si>
  <si>
    <t xml:space="preserve">Bienes de Capital Desarrollo Social </t>
  </si>
  <si>
    <t>Bienes de Capital Centros de Salud - Desarrollo social</t>
  </si>
  <si>
    <t>Adicional por mayor funcion</t>
  </si>
  <si>
    <t>Asignaciones Remunerativas y No Remunerativas</t>
  </si>
  <si>
    <t>Otros adicionales particulares</t>
  </si>
  <si>
    <t xml:space="preserve">Asignaciones Remunerativas    </t>
  </si>
  <si>
    <t>Jefe de Seccion Maestranza y Serv. Grales (19)</t>
  </si>
  <si>
    <t>1.1.01.07.00.00.000</t>
  </si>
  <si>
    <t>1.1.01.08.00.00.000</t>
  </si>
  <si>
    <t>Retiro Voluntario</t>
  </si>
  <si>
    <t>Programa SALA CUNA</t>
  </si>
  <si>
    <t>Alimentos</t>
  </si>
  <si>
    <t>Alquiler Correo Argentino</t>
  </si>
  <si>
    <t>Alquiler Juzgado de Paz</t>
  </si>
  <si>
    <t>Alquiler Tribunal de Faltas</t>
  </si>
  <si>
    <t>Alquiler  Seguridad/Policia</t>
  </si>
  <si>
    <t>Alquileres - varios</t>
  </si>
  <si>
    <t>Obra: Presupuesto Participativo</t>
  </si>
  <si>
    <t>RETENCIONES</t>
  </si>
  <si>
    <t>Retenciones personal 18%</t>
  </si>
  <si>
    <t>Retencion Seguro de Vida</t>
  </si>
  <si>
    <t>Registro Anulacion Orden de Pago</t>
  </si>
  <si>
    <t>Auxiliar Administrativo ( cat 17)</t>
  </si>
  <si>
    <t>Inspector Ejecucion  (cat. 8)</t>
  </si>
  <si>
    <t>Inspector Ejecucion (cat. 12)</t>
  </si>
  <si>
    <t>Inspector Ejecucion (cat. 10)</t>
  </si>
  <si>
    <t>Inspector Ejecucion (cat. 9)</t>
  </si>
  <si>
    <t>1.1.01.01.01.04.005</t>
  </si>
  <si>
    <t>1.1.01.01.01.04.006</t>
  </si>
  <si>
    <t>Bonos Centros de Salud (Talar-Centro)</t>
  </si>
  <si>
    <t>3.1.00.02.00.01.000</t>
  </si>
  <si>
    <t>3.1.00.02.00.02.000</t>
  </si>
  <si>
    <t>3.1.00.02.00.03.000</t>
  </si>
  <si>
    <t>Leasing</t>
  </si>
  <si>
    <t>Credito Fondo Permanente</t>
  </si>
  <si>
    <t>Adicional Tasa a la Propiedad 10%</t>
  </si>
  <si>
    <t>Obras Privadas</t>
  </si>
  <si>
    <t>Fondo mant. Escuela (FODEMEEP)</t>
  </si>
  <si>
    <t>Inspector Ejecucion  (cat. 7)</t>
  </si>
  <si>
    <t>1.1.01.01.01.12.006</t>
  </si>
  <si>
    <t>Gastos de Representacion Inten, Secret, Dire, Coord.</t>
  </si>
  <si>
    <t xml:space="preserve">Asignaciones No Remunerativas    </t>
  </si>
  <si>
    <t>Caja de Jubilacion Pcia de Cordoba 11%</t>
  </si>
  <si>
    <t>S.I.P.A. 7%</t>
  </si>
  <si>
    <t>Modernizacion Digital</t>
  </si>
  <si>
    <t>1.1.01.01.01.05.003</t>
  </si>
  <si>
    <t>Administrativo de Ejecucion (cat.11)</t>
  </si>
  <si>
    <t>Docente  (Cat. 15)</t>
  </si>
  <si>
    <t>Maestr. y Serv. Generales  (14)</t>
  </si>
  <si>
    <t>1.1.01.01.01.12.003</t>
  </si>
  <si>
    <t>Inspector Ejecucion (cat. 11)</t>
  </si>
  <si>
    <t>1.1.01.01.01.11.004</t>
  </si>
  <si>
    <t>Inspector Auxiliar (cat.15)</t>
  </si>
  <si>
    <t>3.1.00.02.00.06.000</t>
  </si>
  <si>
    <t>Direccion de Deportes y Recreacion</t>
  </si>
  <si>
    <t>Personal de Gabinete</t>
  </si>
  <si>
    <t>Direccion de Comercio e Industria</t>
  </si>
  <si>
    <t>Coordinador Compras y Servicios Publicos</t>
  </si>
  <si>
    <t>1.1.01.01.01.02.01</t>
  </si>
  <si>
    <t>1.1.01.01.01.02.02</t>
  </si>
  <si>
    <t>1.1.01.01.01.02.03</t>
  </si>
  <si>
    <t>1.1.01.01.01.02.04</t>
  </si>
  <si>
    <t>1.1.01.01.01.02.05</t>
  </si>
  <si>
    <t>1.1.01.01.01.02.06</t>
  </si>
  <si>
    <t>1.1.01.01.01.02.07</t>
  </si>
  <si>
    <t>1.1.01.01.01.02.08</t>
  </si>
  <si>
    <t>1.1.01.01.01.02.09</t>
  </si>
  <si>
    <t>1.1.01.01.01.03.000</t>
  </si>
  <si>
    <t>1.1.01.01.01.03.001</t>
  </si>
  <si>
    <t>1.1.01.01.01.03.002</t>
  </si>
  <si>
    <t>1.1.01.01.01.03.004</t>
  </si>
  <si>
    <t>1.1.01.01.01.03.005</t>
  </si>
  <si>
    <t>1.1.01.01.01.03.006</t>
  </si>
  <si>
    <t>1.1.01.01.01.03.007</t>
  </si>
  <si>
    <t>1.1.01.01.01.03.008</t>
  </si>
  <si>
    <t>1.1.01.01.01.03.009</t>
  </si>
  <si>
    <t>1.1.01.01.01.03.010</t>
  </si>
  <si>
    <t>1.1.01.01.01.03.011</t>
  </si>
  <si>
    <t>1.1.01.01.01.03.012</t>
  </si>
  <si>
    <t>1.1.01.01.01.03.013</t>
  </si>
  <si>
    <t>1.1.01.01.01.03.014</t>
  </si>
  <si>
    <t>1.1.01.01.01.03.015</t>
  </si>
  <si>
    <t>1.1.01.01.01.03.016</t>
  </si>
  <si>
    <t>1.1.01.01.01.03.017</t>
  </si>
  <si>
    <t>Ford Ranger- alumbrado</t>
  </si>
  <si>
    <t>Ford Ranger Servicios Publicos - gris</t>
  </si>
  <si>
    <t>Ford Ranger Servicios Publicos - blanca</t>
  </si>
  <si>
    <t>Camion Iveco Volcador</t>
  </si>
  <si>
    <t>Maq. Espacios Verdes</t>
  </si>
  <si>
    <t>Programas Secretaria de Planificacion</t>
  </si>
  <si>
    <t>Programa Residuos Verdes</t>
  </si>
  <si>
    <t>Becas p/favorecer inc laboral de perfiles tecnol</t>
  </si>
  <si>
    <t>Alfabetizacion digital p/adultos mayores</t>
  </si>
  <si>
    <t>Capacitacion para el empleo fortaleciendo perfiles</t>
  </si>
  <si>
    <t>Desarrollo de hab. Niños y adolescentes (robotica y programacion)</t>
  </si>
  <si>
    <t>Genero</t>
  </si>
  <si>
    <t>Girsu-Red de puntos verdes</t>
  </si>
  <si>
    <t>1.2.00.01.00.08.000</t>
  </si>
  <si>
    <t>Bono de la Nacion Argentina</t>
  </si>
  <si>
    <t xml:space="preserve">Consenso Fiscal </t>
  </si>
  <si>
    <t xml:space="preserve">Emision Registro de Conducir-Chapas Patentes Remis-Transp Escolar </t>
  </si>
  <si>
    <t>Gastos Judiciales, impuestos y formularios</t>
  </si>
  <si>
    <t>1.1.03.07.04.00.000</t>
  </si>
  <si>
    <t>Impuestos y formularios varios</t>
  </si>
  <si>
    <t>Subsidio Veteranos de Malvinas s-Ordenanza 414/05</t>
  </si>
  <si>
    <t>Programa Mendiolaza Tecnologica</t>
  </si>
  <si>
    <t>1.1.01.01.01.02.013</t>
  </si>
  <si>
    <t>Secretario de Catastro y Obras Privadas</t>
  </si>
  <si>
    <t>Jefe de Departamento Tesorería y Contaduría (24)</t>
  </si>
  <si>
    <t>1.1.01.01.01.03.018</t>
  </si>
  <si>
    <t>Capataz General (23)</t>
  </si>
  <si>
    <t>Jefe de Seccion  Registro Civil (19)</t>
  </si>
  <si>
    <t>Jefe de Sección Acción Social (19)</t>
  </si>
  <si>
    <t>Jefe de Sección Cobranza (19)</t>
  </si>
  <si>
    <t>Jefe de Sección Comercio e Industria (19)</t>
  </si>
  <si>
    <t>Jefe de Sección Fiscalización (19)</t>
  </si>
  <si>
    <t>Jefe de Sección Seguridad Ciudadana (19)</t>
  </si>
  <si>
    <t>Jefe de Departamento Rentas Municipal (24)</t>
  </si>
  <si>
    <t>1.1.01.01.01.03.019</t>
  </si>
  <si>
    <t>1.1.01.01.01.03.020</t>
  </si>
  <si>
    <t>1.1.01.01.01.03.021</t>
  </si>
  <si>
    <t>1.1.01.01.01.03.022</t>
  </si>
  <si>
    <t>1.1.01.01.01.03.023</t>
  </si>
  <si>
    <t>1.1.01.01.01.08.001</t>
  </si>
  <si>
    <t>1.1.01.01.01.10.001</t>
  </si>
  <si>
    <t>1.1.01.01.01.02.000</t>
  </si>
  <si>
    <t>1.1.01.01.01.009.000</t>
  </si>
  <si>
    <t>1.1.01.01.01.009.001</t>
  </si>
  <si>
    <t>1.1.01.01.01.009.002</t>
  </si>
  <si>
    <t>1.1.01.01.01.009.003</t>
  </si>
  <si>
    <t>1.1.01.01.01.009.004</t>
  </si>
  <si>
    <t>Personal - Profesional</t>
  </si>
  <si>
    <t>1.1.01.01.01.14.000</t>
  </si>
  <si>
    <t>1.1.01.01.01.14.001</t>
  </si>
  <si>
    <t>Personal Profesional (13)</t>
  </si>
  <si>
    <t>Secretario de Mantenimiento y Servicios Publicos</t>
  </si>
  <si>
    <t>Direccion de Mantenimiento y Servicios</t>
  </si>
  <si>
    <t>Direccion Comunicación Insitucional</t>
  </si>
  <si>
    <t xml:space="preserve">Dirección de Capital Humano </t>
  </si>
  <si>
    <t>1.1.01.01.01.03.024</t>
  </si>
  <si>
    <t>Jefe de Sección Técnico Mecánico (19)</t>
  </si>
  <si>
    <t>Amotización Crédito Bancor</t>
  </si>
  <si>
    <t>1.1.01.01.01.03.025</t>
  </si>
  <si>
    <t>Jefe de Sección Oficialia (19)</t>
  </si>
  <si>
    <t>Jefe de Departamento Personal (24)</t>
  </si>
  <si>
    <t>1.1.01.01.01.04.001</t>
  </si>
  <si>
    <t>Jefe de Sección Técnico Electrictricista (19)</t>
  </si>
  <si>
    <t>Jefe de Seccion Administración Personal (19)</t>
  </si>
  <si>
    <t>Jefe de Sección Administrativo Especilizado O.M.C.E.C.</t>
  </si>
  <si>
    <t>1.1.01.01.01.03.003</t>
  </si>
  <si>
    <t>1.1.01.01.01.03.026</t>
  </si>
  <si>
    <t>Tecnico Ejecucion (cat.11)</t>
  </si>
  <si>
    <t>1.1.01.01.01.08.003</t>
  </si>
  <si>
    <t>Inspector Auxiliar (cat.16)</t>
  </si>
  <si>
    <t>Aux. Técnico Asist. (cat. 11)</t>
  </si>
  <si>
    <t>Jefe de Departamento Coordinación (24)</t>
  </si>
  <si>
    <t>Asignación por Productividad</t>
  </si>
  <si>
    <t xml:space="preserve">Sueldo Anual Complementario </t>
  </si>
  <si>
    <t>S.A.C Personal Permanente y Contratado</t>
  </si>
  <si>
    <t>Seguros A.R.T. del Personal</t>
  </si>
  <si>
    <t>1.1.00.02.00.03.003</t>
  </si>
  <si>
    <t>Recupero Plan SUMAR</t>
  </si>
  <si>
    <t>3.1.02.02.00.10.000</t>
  </si>
  <si>
    <t>Recupero de Gastos por Gestión de Cobranza Judiciales</t>
  </si>
  <si>
    <t>3.1.02.02.00.09.000</t>
  </si>
  <si>
    <t>Plan Aurora I.P.E.M. 317</t>
  </si>
  <si>
    <t>Plan Aurora -Sala Jardín de Infantes</t>
  </si>
  <si>
    <t>Programa Urbanizaciones Barriales - El Perchel-</t>
  </si>
  <si>
    <t>Comercio e Industria 2022 y anteriores</t>
  </si>
  <si>
    <t>Contrib s/Automotores Ejerc. Anteriores</t>
  </si>
  <si>
    <t>Tasa a la Propiedad 2022 y anteriores</t>
  </si>
  <si>
    <t>Fiat Fiorino  (Gobierno)</t>
  </si>
  <si>
    <t>Pala Cargadora Municipal  (2)</t>
  </si>
  <si>
    <t>Renault Clio (2)</t>
  </si>
  <si>
    <t>Vibro Rolo Compactador</t>
  </si>
  <si>
    <t>1.1.02.01.01.00.001</t>
  </si>
  <si>
    <t>1.1.02.01.01.00.002</t>
  </si>
  <si>
    <t>1.1.02.01.01.00.003</t>
  </si>
  <si>
    <t>1.1.02.01.01.00.004</t>
  </si>
  <si>
    <t>1.1.02.01.01.00.005</t>
  </si>
  <si>
    <t>1.1.02.01.01.00.006</t>
  </si>
  <si>
    <t>1.1.02.01.01.00.007</t>
  </si>
  <si>
    <t>1.1.02.01.01.00.008</t>
  </si>
  <si>
    <t>1.1.02.01.01.00.009</t>
  </si>
  <si>
    <t>1.1.02.01.01.00.010</t>
  </si>
  <si>
    <t>1.1.02.01.01.00.011</t>
  </si>
  <si>
    <t>1.1.02.01.01.00.012</t>
  </si>
  <si>
    <t>1.1.02.01.01.00.013</t>
  </si>
  <si>
    <t>1.1.02.01.01.00.014</t>
  </si>
  <si>
    <t>1.1.02.01.01.00.015</t>
  </si>
  <si>
    <t>1.1.02.01.01.00.016</t>
  </si>
  <si>
    <t>1.1.02.01.01.00.017</t>
  </si>
  <si>
    <t>1.1.02.01.01.00.018</t>
  </si>
  <si>
    <t>1.1.02.01.01.00.019</t>
  </si>
  <si>
    <t>1.1.02.01.01.00.020</t>
  </si>
  <si>
    <t>1.1.02.01.01.00.021</t>
  </si>
  <si>
    <t>1.1.02.01.01.00.022</t>
  </si>
  <si>
    <t>1.1.02.01.01.00.023</t>
  </si>
  <si>
    <t>Bobcat Mini Cargadora 2017</t>
  </si>
  <si>
    <t>Chipiadora Motor Honda 690cc</t>
  </si>
  <si>
    <t>Maquinarias Esp. Verdes (Comb. y Lubri.)</t>
  </si>
  <si>
    <t>1.1.02.02.23.00.000</t>
  </si>
  <si>
    <t>1.1.02.02.24.00.000</t>
  </si>
  <si>
    <t>Pala Cargadora Municipal (2)</t>
  </si>
  <si>
    <t>Camion Compactador (2) (recolector residuos)</t>
  </si>
  <si>
    <t>Ranger Servicios Publicos - Blanca</t>
  </si>
  <si>
    <t>Bobcat mini cargadora 2017</t>
  </si>
  <si>
    <t xml:space="preserve">Otras Oficinas </t>
  </si>
  <si>
    <t>Hogar de Dia</t>
  </si>
  <si>
    <t>Bobcat min cargadora 2017</t>
  </si>
  <si>
    <t>Otros Vehículos</t>
  </si>
  <si>
    <t>1.1.02.07.00.00.000</t>
  </si>
  <si>
    <t>1.1.02.09.01.00.000</t>
  </si>
  <si>
    <t>1.1.02.09.02.00.000</t>
  </si>
  <si>
    <t>1.1.02.09.03.00.000</t>
  </si>
  <si>
    <t>1.1.02.09.04.00.000</t>
  </si>
  <si>
    <t>1.1.02.13.00.00.000</t>
  </si>
  <si>
    <t>1.1.02.13.01.00.000</t>
  </si>
  <si>
    <t>1.1.02.13.02.00.000</t>
  </si>
  <si>
    <t>1.1.02.13.03.00.000</t>
  </si>
  <si>
    <t>1.1.02.13.04.00.000</t>
  </si>
  <si>
    <t>1.1.02.13.05.00.000</t>
  </si>
  <si>
    <t>1.1.02.13.06.00.000</t>
  </si>
  <si>
    <t>1.1.02.13.07.00.000</t>
  </si>
  <si>
    <t xml:space="preserve">Provision Agua Envasada </t>
  </si>
  <si>
    <t>Indumentaria y Ropa de Trabajo al Personal</t>
  </si>
  <si>
    <t>Utiles, Impre.,Digitalizaciones y Papelería</t>
  </si>
  <si>
    <t>1.1.02.14.00.00.000</t>
  </si>
  <si>
    <t>1.1.02.14.01.00.000</t>
  </si>
  <si>
    <t>1.1.02.14.02.00.000</t>
  </si>
  <si>
    <t>1.1.02.15.01.00.000</t>
  </si>
  <si>
    <t>1.1.02.16.00.00.000</t>
  </si>
  <si>
    <t>1.1.02.16.01.00.000</t>
  </si>
  <si>
    <t>1.1.02.16.02.00.000</t>
  </si>
  <si>
    <t>1.1.02.16.03.00.000</t>
  </si>
  <si>
    <t>1.1.02.16.04.00.000</t>
  </si>
  <si>
    <t>1.1.02.16.05.00.000</t>
  </si>
  <si>
    <t xml:space="preserve">Debitos Bancarios </t>
  </si>
  <si>
    <t>Alquileres Maquinarias Viales</t>
  </si>
  <si>
    <t>Alquiler de Predio para Reciclado de Poda</t>
  </si>
  <si>
    <t>1.1.03.06.04.00.000</t>
  </si>
  <si>
    <t>Comisiones y Timbrados</t>
  </si>
  <si>
    <t>Alquiler Varios Para Eventos</t>
  </si>
  <si>
    <t>Otros Alquileres</t>
  </si>
  <si>
    <t>Alquiler O.M.C.E.C. y Of. Planificación y Vinculación</t>
  </si>
  <si>
    <t>Consumos Varios Jardin de Infantes</t>
  </si>
  <si>
    <t>1.1.02.09.05.00.000</t>
  </si>
  <si>
    <t>Impresión y Formularios Varios</t>
  </si>
  <si>
    <t>Digitalización de Documentación</t>
  </si>
  <si>
    <t>1.1.03.10.03.00.000</t>
  </si>
  <si>
    <t>Carteleria en General</t>
  </si>
  <si>
    <t>Bobcat mini cargadora</t>
  </si>
  <si>
    <t>1.1.03.12.01.00.000</t>
  </si>
  <si>
    <t>Tratamiento de Residuos Verdes</t>
  </si>
  <si>
    <t>Traslado de Residuos Verdes</t>
  </si>
  <si>
    <t>Conservaciones y Reparaciones Varias</t>
  </si>
  <si>
    <t>Otros del Sector Público</t>
  </si>
  <si>
    <t xml:space="preserve">Reduccion y Valorizacion domiciliaria - Taller compostaje y huerta </t>
  </si>
  <si>
    <t>Talleres de Sensibilizacion Genero y Diversidad</t>
  </si>
  <si>
    <t>Ayudas Economicas para Deportistas</t>
  </si>
  <si>
    <t>Otros Eventos de Recreacion</t>
  </si>
  <si>
    <t>Escuelas Municpales de Verano e Invierno</t>
  </si>
  <si>
    <t>Jornadas Culturales</t>
  </si>
  <si>
    <t xml:space="preserve">Otros Eventos   </t>
  </si>
  <si>
    <t>Herramientas y Similares</t>
  </si>
  <si>
    <t>Bienes de Capital Seguridad Ciudadana</t>
  </si>
  <si>
    <t>Obra: Cordon Cuneta (cont.por mejoras)</t>
  </si>
  <si>
    <t>Obra: Ampliación Edificio Municipal</t>
  </si>
  <si>
    <t>Obra y Mantenimiento Polideportivos</t>
  </si>
  <si>
    <t>Obra: Otros Edificios Locales</t>
  </si>
  <si>
    <t>Obra: Vereda Peatonal Ruta E57</t>
  </si>
  <si>
    <t>Obra: Gas Natural (BºCentro,V.del Sol y M.Golf, 1°Etapa)</t>
  </si>
  <si>
    <t>Obra: Ampliación Red Gas Natural</t>
  </si>
  <si>
    <t>Obra: Señalización y Carteleria Vial</t>
  </si>
  <si>
    <t>Obra: Plan Aurora</t>
  </si>
  <si>
    <t>Construcción Aulas (2) y Galeria de Vinculación I.P.E.M. 317</t>
  </si>
  <si>
    <t>Sala Jardín de Infantes</t>
  </si>
  <si>
    <t>Obra: Plan Vivienda Semillas</t>
  </si>
  <si>
    <t>Obra: Desague Barrio Centro</t>
  </si>
  <si>
    <t>Obras Convenio Gob. de la Provincia de Córdoba</t>
  </si>
  <si>
    <t xml:space="preserve">Plan de Adecuación y Mantenimiento de Plazas </t>
  </si>
  <si>
    <t>Obra: B° El Perchel-Programa de Urbanizaciones Barriales -Gob. Cba.</t>
  </si>
  <si>
    <t>Vivienda - Plan Semilla</t>
  </si>
  <si>
    <t>2.1.00.01.00.03.000</t>
  </si>
  <si>
    <t>2.1.00.01.00.04.000</t>
  </si>
  <si>
    <t>Amortización Deuda Proveedores Varios</t>
  </si>
  <si>
    <t>Medicamentos e Insumos a Carenciados</t>
  </si>
  <si>
    <t>Deudas de Consumo Ejercicio Anterior</t>
  </si>
  <si>
    <t xml:space="preserve">Servicios y Mantenimiento Centro </t>
  </si>
  <si>
    <t>Servicios Mantenimiento - El Talar</t>
  </si>
  <si>
    <t>Servicios y Mantenimiento - D. Social</t>
  </si>
  <si>
    <t>Bienes de Capital Centros de Salud</t>
  </si>
  <si>
    <t>Obras: Ambiente</t>
  </si>
  <si>
    <t>Reforestación Autóctona</t>
  </si>
  <si>
    <t>Energias Alternativas</t>
  </si>
  <si>
    <t>Vivero Municipal</t>
  </si>
  <si>
    <t xml:space="preserve">Higiene y Limpieza Ambiental </t>
  </si>
  <si>
    <t>Obra:  Adecuacion Predio Tratamiento Poda</t>
  </si>
  <si>
    <t>Obra: Mant. y Mejoras Edificios Municipales</t>
  </si>
  <si>
    <t>Crédito Obra Ejecución de Redes Domicilia. - Gas Natural-</t>
  </si>
  <si>
    <t>Retencion Seguros Particulares Personal</t>
  </si>
  <si>
    <t>Retencion Personal APROSS</t>
  </si>
  <si>
    <t>Retenciones Telefonia Móvil</t>
  </si>
  <si>
    <t>1.1.02.18.00.00.000</t>
  </si>
  <si>
    <t>Consumo Universidad Popular de Mendiolaza</t>
  </si>
  <si>
    <t>Servicios Universidad Popular de Mendiolaza</t>
  </si>
  <si>
    <t>Bienes de Capital Universidad Popular de Mendiolaza</t>
  </si>
  <si>
    <t>Venta de Maquinarias. Equipos y Similares</t>
  </si>
  <si>
    <t>Amortización Deuda Pacto Fiscal Ley 9802</t>
  </si>
  <si>
    <t>Amortización Crédito Fondo Gas Natural</t>
  </si>
  <si>
    <t>Obra: Mantenimiento escuelas (FODEMEEP)</t>
  </si>
  <si>
    <t>1.1.00.01.00.05.000</t>
  </si>
  <si>
    <t>1.1.00.01.00.05.001</t>
  </si>
  <si>
    <t>1.1.00.01.00.06.000</t>
  </si>
  <si>
    <t>1.1.00.01.00.07.000</t>
  </si>
  <si>
    <t>1.1.00.01.00.07.001</t>
  </si>
  <si>
    <t>1.1.00.01.00.07.002</t>
  </si>
  <si>
    <t>1.1.00.01.00.07.003</t>
  </si>
  <si>
    <t>1.1.00.01.00.08.000</t>
  </si>
  <si>
    <t>1.1.00.01.00.08.001</t>
  </si>
  <si>
    <t>1.1.00.01.00.09.000</t>
  </si>
  <si>
    <t>1.1.00.01.00.10.000</t>
  </si>
  <si>
    <t>1.1.00.01.00.11.002</t>
  </si>
  <si>
    <t>1.1.00.01.00.11.003</t>
  </si>
  <si>
    <t>1.1.00.01.00.11.004</t>
  </si>
  <si>
    <t>1.1.00.02.00.01.000</t>
  </si>
  <si>
    <t>1.1.00.02.00.01.001</t>
  </si>
  <si>
    <t>1.1.00.02.00.01.002</t>
  </si>
  <si>
    <t>1.1.00.02.00.01.003</t>
  </si>
  <si>
    <t>1.1.00.02.00.01.004</t>
  </si>
  <si>
    <t>1.1.00.02.00.02.001</t>
  </si>
  <si>
    <t>1.1.00.02.00.03.004</t>
  </si>
  <si>
    <t>1.2.00.01.00.01.000</t>
  </si>
  <si>
    <t>1.2.00.01.00.03.001</t>
  </si>
  <si>
    <t>1.2.00.02.00.01.000</t>
  </si>
  <si>
    <t>1.2.00.03.00.01.000</t>
  </si>
  <si>
    <t>1.2.00.03.00.01.001</t>
  </si>
  <si>
    <t>1.2.00.03.00.01.002</t>
  </si>
  <si>
    <t>1.2.00.03.00.01.003</t>
  </si>
  <si>
    <t>1.2.00.03.00.01.004</t>
  </si>
  <si>
    <t>1.2.00.03.00.02.000</t>
  </si>
  <si>
    <t>1.2.00.03.00.02.001</t>
  </si>
  <si>
    <t>1.2.00.03.00.02.002</t>
  </si>
  <si>
    <t>1.2.00.03.00.02.003</t>
  </si>
  <si>
    <t>1.2.00.03.00.02.004</t>
  </si>
  <si>
    <t>1.2.00.03.00.02.005</t>
  </si>
  <si>
    <t>1.2.00.03.00.02.006</t>
  </si>
  <si>
    <t>1.2.00.03.00.02.007</t>
  </si>
  <si>
    <t>1.2.00.03.00.02.008</t>
  </si>
  <si>
    <t>1.2.00.03.00.02.009</t>
  </si>
  <si>
    <t>2.2.00.01.00.01.000</t>
  </si>
  <si>
    <t>2.2.00.01.00.02.000</t>
  </si>
  <si>
    <t>2.3.00.01.00.00.000</t>
  </si>
  <si>
    <t>2.3.00.01.00.01.000</t>
  </si>
  <si>
    <t>1.1.01.01.02.01.000</t>
  </si>
  <si>
    <t>1.1.01.01.02.01.001</t>
  </si>
  <si>
    <t>1.1.01.01.02.01.002</t>
  </si>
  <si>
    <t>1.1.01.01.02.01.003</t>
  </si>
  <si>
    <t>1.1.01.01.02.12.001</t>
  </si>
  <si>
    <t>1.1.01.01.02.12.002</t>
  </si>
  <si>
    <t>1.1.01.01.02.12.003</t>
  </si>
  <si>
    <t>1.1.01.01.02.12.004</t>
  </si>
  <si>
    <t>1.1.01.01.02.12.005</t>
  </si>
  <si>
    <t>1.1.01.02.02.01.000</t>
  </si>
  <si>
    <t>1.1.01.02.02.02.001</t>
  </si>
  <si>
    <t>1.1.01.02.02.02.002</t>
  </si>
  <si>
    <t>1.1.01.02.02.02.003</t>
  </si>
  <si>
    <t>1.1.01.02.02.02.004</t>
  </si>
  <si>
    <t>1.1.02.03.03.00.000</t>
  </si>
  <si>
    <t>1.1.02.03.05.00.000</t>
  </si>
  <si>
    <t>1.1.02.06.16.00.000</t>
  </si>
  <si>
    <t>1.1.03.01.03.00.000</t>
  </si>
  <si>
    <t>1.1.03.02.02.00.000</t>
  </si>
  <si>
    <t>1.1.03.02.03.00.000</t>
  </si>
  <si>
    <t>1.1.03.19.03.00.000</t>
  </si>
  <si>
    <t>1.1.03.21.00.00.000</t>
  </si>
  <si>
    <t>1.1.03.21.01.00.000</t>
  </si>
  <si>
    <t>1.1.03.21.02.00.000</t>
  </si>
  <si>
    <t>1.1.03.22.02.00.000</t>
  </si>
  <si>
    <t>1.1.03.23.03.00.000</t>
  </si>
  <si>
    <t>1.1.03.24.00.00.000</t>
  </si>
  <si>
    <t>1.2.01.00.00.00.000</t>
  </si>
  <si>
    <t>1.2.01.01.00.00.000</t>
  </si>
  <si>
    <t>1.2.01.02.00.00.000</t>
  </si>
  <si>
    <t>1.2.01.03.00.00.000</t>
  </si>
  <si>
    <t>1.2.01.04.00.00.000</t>
  </si>
  <si>
    <t>1.2.01.05.00.00.000</t>
  </si>
  <si>
    <t>1.3.01.00.00.00.000</t>
  </si>
  <si>
    <t>1.3.01.01.00.00.000</t>
  </si>
  <si>
    <t>1.3.01.01.01.00.000</t>
  </si>
  <si>
    <t>1.3.01.01.02.00.000</t>
  </si>
  <si>
    <t>1.3.01.01.03.00.000</t>
  </si>
  <si>
    <t>1.3.01.01.04.00.000</t>
  </si>
  <si>
    <t>1.3.01.01.05.00.000</t>
  </si>
  <si>
    <t>1.3.01.01.06.00.000</t>
  </si>
  <si>
    <t>1.3.01.01.06.01.000</t>
  </si>
  <si>
    <t>1.3.01.01.06.02.000</t>
  </si>
  <si>
    <t>1.3.01.01.07.00.000</t>
  </si>
  <si>
    <t>1.3.01.01.07.01.000</t>
  </si>
  <si>
    <t>1.3.01.01.07.01.001</t>
  </si>
  <si>
    <t>1.3.01.01.07.02.000</t>
  </si>
  <si>
    <t>1.3.01.01.07.02.001</t>
  </si>
  <si>
    <t>1.3.01.01.07.02.002</t>
  </si>
  <si>
    <t>1.3.01.01.07.02.003</t>
  </si>
  <si>
    <t>1.3.01.01.07.02.004</t>
  </si>
  <si>
    <t>1.3.01.01.08.00.000</t>
  </si>
  <si>
    <t>1.3.01.01.08.01.000</t>
  </si>
  <si>
    <t>1.3.01.01.08.02.000</t>
  </si>
  <si>
    <t>1.3.01.02.00.00.000</t>
  </si>
  <si>
    <t>1.3.01.02.01.00.000</t>
  </si>
  <si>
    <t>1.3.01.02.02.00.000</t>
  </si>
  <si>
    <t>1.3.01.02.03.00.000</t>
  </si>
  <si>
    <t>1.3.01.02.03.01.000</t>
  </si>
  <si>
    <t>1.3.01.02.03.01.001</t>
  </si>
  <si>
    <t>1.3.01.02.03.01.002</t>
  </si>
  <si>
    <t>1.3.01.02.03.01.003</t>
  </si>
  <si>
    <t>1.3.01.02.03.01.004</t>
  </si>
  <si>
    <t>1.3.01.02.03.02.000</t>
  </si>
  <si>
    <t>1.3.01.02.03.03.000</t>
  </si>
  <si>
    <t>1.3.01.02.03.04.000</t>
  </si>
  <si>
    <t>1.3.01.02.03.05.000</t>
  </si>
  <si>
    <t>1.3.01.02.03.06.000</t>
  </si>
  <si>
    <t>1.3.01.02.04.00.000</t>
  </si>
  <si>
    <t>1.3.01.02.04.01.000</t>
  </si>
  <si>
    <t>1.3.01.02.04.02.000</t>
  </si>
  <si>
    <t>1.3.01.02.04.03.000</t>
  </si>
  <si>
    <t>1.3.01.02.04.04.000</t>
  </si>
  <si>
    <t>1.3.01.02.04.05.000</t>
  </si>
  <si>
    <t>1.3.01.02.04.06.000</t>
  </si>
  <si>
    <t>1.3.01.02.05.00.000</t>
  </si>
  <si>
    <t>1.3.01.02.05.01.000</t>
  </si>
  <si>
    <t>1.3.01.02.05.02.000</t>
  </si>
  <si>
    <t>1.3.01.02.06.00.000</t>
  </si>
  <si>
    <t>1.3.01.02.06.01.000</t>
  </si>
  <si>
    <t>1.3.01.02.07.00.000</t>
  </si>
  <si>
    <t>1.3.01.02.08.00.000</t>
  </si>
  <si>
    <t>1.3.01.02.09.00.000</t>
  </si>
  <si>
    <t>1.3.01.02.10.00.000</t>
  </si>
  <si>
    <t>1.3.01.02.11.00.000</t>
  </si>
  <si>
    <t>1.3.01.02.12.00.000</t>
  </si>
  <si>
    <t>3.1.03.03.05.00.000</t>
  </si>
  <si>
    <t>4.00.00.00.00.00.000</t>
  </si>
  <si>
    <t>4.1.00.00.00.00.000</t>
  </si>
  <si>
    <t>4.1.01.00.00.00.000</t>
  </si>
  <si>
    <t>4.1.01.01.00.00.000</t>
  </si>
  <si>
    <t>4.1.01.01.01.00.000</t>
  </si>
  <si>
    <t>4.1.01.01.02.00.000</t>
  </si>
  <si>
    <t>4.1.00.02.00.00.000</t>
  </si>
  <si>
    <t>4.1.00.02.01.00.000</t>
  </si>
  <si>
    <t>4.1.00.02.01.01.000</t>
  </si>
  <si>
    <t>4.1.00.02.01.02.000</t>
  </si>
  <si>
    <t>4.1.00.02.02.00.000</t>
  </si>
  <si>
    <t>4.1.00.02.03.00.000</t>
  </si>
  <si>
    <t>4.1.00.02.04.00.000</t>
  </si>
  <si>
    <t>4.1.00.02.05.00.000</t>
  </si>
  <si>
    <t>4.1.00.02.06.00.000</t>
  </si>
  <si>
    <t>4.1.00.02.07.00.000</t>
  </si>
  <si>
    <t>4.1.00.02.08.00.000</t>
  </si>
  <si>
    <t>5.1.01.00.00.00.000</t>
  </si>
  <si>
    <t>5.1.01.01.00.00.000</t>
  </si>
  <si>
    <t>5.1.01.01.01.00.000</t>
  </si>
  <si>
    <t>5.1.01.01.01.01.000</t>
  </si>
  <si>
    <t>5.1.01.01.01.01.002</t>
  </si>
  <si>
    <t>5.1.01.02.00.00.000</t>
  </si>
  <si>
    <t>5.1.01.02.01.00.000</t>
  </si>
  <si>
    <t>5.1.1.02.01.01.000</t>
  </si>
  <si>
    <t>5.1.2.00.00.00.000</t>
  </si>
  <si>
    <t>5.1.2.01.00.00.000</t>
  </si>
  <si>
    <t>5.1.3.00.00.00.000</t>
  </si>
  <si>
    <t>5.1.3.01.00.00.000</t>
  </si>
  <si>
    <t>5.1.3.01.01.00.000</t>
  </si>
  <si>
    <t>5.1.3.01.02.00.000</t>
  </si>
  <si>
    <t>5.1.3.01.03.00.000</t>
  </si>
  <si>
    <t>5.1.3.01.04.00.000</t>
  </si>
  <si>
    <t>5.1.3.01.05.00.000</t>
  </si>
  <si>
    <t>5.1.3.02.00.00.000</t>
  </si>
  <si>
    <t>6.0.00.00.00.00.000</t>
  </si>
  <si>
    <t>6.1.07.01.00.00.000</t>
  </si>
  <si>
    <t>7.00.00.00.00.00.000</t>
  </si>
  <si>
    <t>7.1.01.01.00.00.000</t>
  </si>
  <si>
    <t>7.1.01.01.01.00.000</t>
  </si>
  <si>
    <t>7.1.01.01.01.01.000</t>
  </si>
  <si>
    <t>7.1.01.01.01.01.002</t>
  </si>
  <si>
    <t>7.1.01.02.00.00.000</t>
  </si>
  <si>
    <t>7.1.01.02.01.01.000</t>
  </si>
  <si>
    <t>7.1.02.00.00.00.000</t>
  </si>
  <si>
    <t>7.1.02.01.00.00.000</t>
  </si>
  <si>
    <t>7.1.03.00.00.00.000</t>
  </si>
  <si>
    <t>7.1.03.01.00.00.000</t>
  </si>
  <si>
    <t>7.1.03.02.00.00.000</t>
  </si>
  <si>
    <t>7.1.03.03.00.00.000</t>
  </si>
  <si>
    <t>7.1.03.04.00.00.000</t>
  </si>
  <si>
    <t>7.1.03.05.00.00.000</t>
  </si>
  <si>
    <t>A Ñ O  2 0 2 3</t>
  </si>
  <si>
    <t>A Ñ O  2 0 23</t>
  </si>
  <si>
    <t xml:space="preserve">       A Ñ O  2 0 2 3</t>
  </si>
  <si>
    <t>2.1.07.00.00.00.000</t>
  </si>
  <si>
    <t>2.1.07.01.00.00.000</t>
  </si>
  <si>
    <t>2.1.07.02.00.00.000</t>
  </si>
  <si>
    <t>2.1.07.03.00.00.000</t>
  </si>
  <si>
    <t>2.1.07.04.00.00.000</t>
  </si>
  <si>
    <t>2.1.07.05.00.00.000</t>
  </si>
  <si>
    <t>2.1.07.06.00.00.000</t>
  </si>
  <si>
    <t>2.1.07.07.00.00.000</t>
  </si>
  <si>
    <t>2.1.07.08.00.00.000</t>
  </si>
  <si>
    <t>2.1.07.09.00.00.000</t>
  </si>
  <si>
    <t>2.1.07.10.00.00.000</t>
  </si>
  <si>
    <t>2.1.07.11.00.00.000</t>
  </si>
  <si>
    <t>2.1.07.12.00.00.000</t>
  </si>
  <si>
    <t>2.1.07.13.00.00.000</t>
  </si>
  <si>
    <t>2.1.08.00.00.00.000</t>
  </si>
  <si>
    <t>2.1.08.01.00.00.000</t>
  </si>
  <si>
    <t>2.1.08.01.01.00.000</t>
  </si>
  <si>
    <t>2.1.08.01.01.01.000</t>
  </si>
  <si>
    <t>2.1.08.01.01.02.000</t>
  </si>
  <si>
    <t>2.1.08.01.01.03.000</t>
  </si>
  <si>
    <t>2.1.08.01.01.04.000</t>
  </si>
  <si>
    <t>2.1.08.01.01.05.000</t>
  </si>
  <si>
    <t>2.1.08.01.01.06.000</t>
  </si>
  <si>
    <t>2.1.08.01.01.07.000</t>
  </si>
  <si>
    <t>2.1.08.01.01.08.000</t>
  </si>
  <si>
    <t>2.1.08.01.01.09.000</t>
  </si>
  <si>
    <t>2.1.08.01.01.10.000</t>
  </si>
  <si>
    <t>2.1.08.01.01.11.000</t>
  </si>
  <si>
    <t>2.1.08.01.01.12.000</t>
  </si>
  <si>
    <t>2.1.08.01.01.13.000</t>
  </si>
  <si>
    <t>2.1.08.01.01.14.000</t>
  </si>
  <si>
    <t>2.1.08.01.01.15.000</t>
  </si>
  <si>
    <t>2.1.08.01.01.16.000</t>
  </si>
  <si>
    <t>2.1.08.01.01.17.000</t>
  </si>
  <si>
    <t>2.1.08.01.01.18.000</t>
  </si>
  <si>
    <t>2.1.08.01.01.19.000</t>
  </si>
  <si>
    <t>2.1.08.01.01.20.000</t>
  </si>
  <si>
    <t>2.1.08.01.01.20.001</t>
  </si>
  <si>
    <t>2.1.08.01.01.20.002</t>
  </si>
  <si>
    <t>2.1.08.01.01.20.003</t>
  </si>
  <si>
    <t>2.1.08.01.01.20.004</t>
  </si>
  <si>
    <t>2.1.08.01.01.21.000</t>
  </si>
  <si>
    <t>2.1.08.01.01.22.000</t>
  </si>
  <si>
    <t>2.1.08.01.01.23.000</t>
  </si>
  <si>
    <t>2.1.08.01.01.24.000</t>
  </si>
  <si>
    <t>2.1.08.01.01.25.000</t>
  </si>
  <si>
    <t>2.2.09.00.00.00.000</t>
  </si>
  <si>
    <t>2.2.09.01.00.00.000</t>
  </si>
  <si>
    <t>2.2.09.01.01.00.000</t>
  </si>
  <si>
    <t>2.2.09.01.02.00.000</t>
  </si>
  <si>
    <t>2.2.09.01.03.00.000</t>
  </si>
  <si>
    <t>2.2.09.01.04.00.000</t>
  </si>
  <si>
    <t>2.2.09.01.05.00.000</t>
  </si>
  <si>
    <t>2.2.09.01.06.00.000</t>
  </si>
  <si>
    <t>2.2.09.01.07.00.000</t>
  </si>
  <si>
    <t>3.1.02.00.00.00.000</t>
  </si>
  <si>
    <t>3.1.02.01.00.00.000</t>
  </si>
  <si>
    <t>3.1.02.01.01.00.000</t>
  </si>
  <si>
    <t>3.1.02.01.02.00.000</t>
  </si>
  <si>
    <t>3.1.02.01.03.00.000</t>
  </si>
  <si>
    <t>3.1.02.01.04.00.000</t>
  </si>
  <si>
    <t>3.1.02.0300.00.000</t>
  </si>
  <si>
    <t>3.1.02.03.01.00.000</t>
  </si>
  <si>
    <t>3.1.02.03.02.00.000</t>
  </si>
  <si>
    <t>3.1.02.03.03.00.000</t>
  </si>
  <si>
    <t>3.1.02.03.04.00.000</t>
  </si>
  <si>
    <t>3.1.02.03.05.00.000</t>
  </si>
  <si>
    <t>3.1.02.03.06.00.000</t>
  </si>
  <si>
    <t>Obra: Ampliación Casona Municpal</t>
  </si>
  <si>
    <t>2.1.08.01.01.21.001</t>
  </si>
  <si>
    <t>2.1.08.01.01.21.002</t>
  </si>
  <si>
    <t>2.1.08.01.01.21.003</t>
  </si>
  <si>
    <t>2.1.08.01.01.21.004</t>
  </si>
  <si>
    <t>2.1.08.01.01.21.005</t>
  </si>
  <si>
    <t>2.1.08.01.01.21.006</t>
  </si>
  <si>
    <t>2.1.08.01.01.21.007</t>
  </si>
  <si>
    <t>2.1.08.01.01.21.008</t>
  </si>
  <si>
    <t>2.1.08.01.01.21.009</t>
  </si>
  <si>
    <t>2.1.08.01.01.25.001</t>
  </si>
  <si>
    <t>2.1.08.01.01.25.002</t>
  </si>
  <si>
    <t>2.1.08.01.01.25.003</t>
  </si>
  <si>
    <t>2.1.08.01.01.25.004</t>
  </si>
  <si>
    <t>2.1.08.01.01.26.000</t>
  </si>
  <si>
    <t>3.3.05.00.00.00.000</t>
  </si>
  <si>
    <t>3.3.05.02.00.00.000</t>
  </si>
  <si>
    <t>3.3.05.02.01.00.000</t>
  </si>
  <si>
    <t>3.3.05.02.02.00.000</t>
  </si>
  <si>
    <t>3.3.05.02.03.00.000</t>
  </si>
  <si>
    <t>3.4.00.00.00.00.000</t>
  </si>
  <si>
    <t>3.4.07.00.00.00.000</t>
  </si>
  <si>
    <t>3.4.07.01.00.00.000</t>
  </si>
  <si>
    <t>3.4.07.01.02.00.000</t>
  </si>
  <si>
    <t>3.4.07.01.01.00.000</t>
  </si>
  <si>
    <t>3.4.07.01.03.00.000</t>
  </si>
  <si>
    <t>TOTAL ANEXO 4</t>
  </si>
  <si>
    <t>TOTAL ANEXO 5 y 6</t>
  </si>
  <si>
    <t>TOTAL ANEXO 7 y 8</t>
  </si>
  <si>
    <t>TOTAL GENERAL ANEXO 1-2; 3; 4; 5-6 y 7-8</t>
  </si>
  <si>
    <t>8.1.07.00.00.00.000</t>
  </si>
  <si>
    <t>8.1.07.01.00.00.000</t>
  </si>
  <si>
    <t>6.1.07.00.00.00.000</t>
  </si>
  <si>
    <t>Laboratorio de Innovación</t>
  </si>
  <si>
    <t>1.3.01.01.08.03.000</t>
  </si>
  <si>
    <t>Programa Gobierno Abierto</t>
  </si>
  <si>
    <t>1.3.01.01.08.03.001</t>
  </si>
  <si>
    <t>Programa Mendiolaza Limpia</t>
  </si>
  <si>
    <t>2.1.07.01.00.00.001</t>
  </si>
  <si>
    <t>2.1.07.01.00.00.002</t>
  </si>
  <si>
    <t>Flota Municipal</t>
  </si>
  <si>
    <t>Chipiadora Girsu</t>
  </si>
  <si>
    <t xml:space="preserve">TOTAL ANEXO 1, 2, 3, 4 </t>
  </si>
  <si>
    <t>TOTAL ANEXO 7 Y 8</t>
  </si>
  <si>
    <t>TOTAL GENERAL ANEXO 1-2-3-4, 5-6, 7-8</t>
  </si>
  <si>
    <t>MUNICIPALIDAD DE MENDIOLAZA                      PRESUPUESTO CALCULO DE RECURSOS SINTETICOS AÑO 2023</t>
  </si>
  <si>
    <t xml:space="preserve">                       PRESUPUESTO DE GASTOS SINTETICOS AÑO 2023</t>
  </si>
  <si>
    <t xml:space="preserve">                                          CUADROS COMPLEMENTARIOS Y DE ESTUDIO DE PRESUPUESTOS Y CALCULO DE RECURSOS AÑO 2023</t>
  </si>
  <si>
    <t>Jefe de Seccion Sanidad Animal (19)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</si>
</sst>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_(* #,##0.00_);_(* \(#,##0.00\);_(* &quot;-&quot;??_);_(@_)"/>
    <numFmt numFmtId="166" formatCode="#.##000"/>
    <numFmt numFmtId="167" formatCode="&quot;$&quot;#,#00"/>
    <numFmt numFmtId="168" formatCode="#,#00"/>
    <numFmt numFmtId="169" formatCode="#,##0.00_ ;\-#,##0.00\ "/>
  </numFmts>
  <fonts count="25">
    <font>
      <sz val="12"/>
      <name val="Courier"/>
    </font>
    <font>
      <sz val="11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Arial"/>
      <family val="2"/>
    </font>
    <font>
      <sz val="12"/>
      <name val="Arial"/>
      <family val="2"/>
    </font>
    <font>
      <sz val="13"/>
      <name val="Arial"/>
      <family val="2"/>
    </font>
    <font>
      <b/>
      <sz val="12"/>
      <name val="Arial Black"/>
      <family val="2"/>
    </font>
    <font>
      <sz val="8"/>
      <name val="Courier"/>
      <family val="3"/>
    </font>
    <font>
      <b/>
      <sz val="11"/>
      <name val="Arial"/>
      <family val="2"/>
    </font>
    <font>
      <b/>
      <sz val="11"/>
      <name val="Courier"/>
      <family val="3"/>
    </font>
    <font>
      <sz val="11"/>
      <name val="Courier"/>
      <family val="3"/>
    </font>
    <font>
      <b/>
      <sz val="12"/>
      <name val="Arial"/>
      <family val="2"/>
    </font>
    <font>
      <sz val="12"/>
      <name val="Courier"/>
      <family val="3"/>
    </font>
    <font>
      <b/>
      <sz val="14"/>
      <name val="Arial"/>
      <family val="2"/>
    </font>
    <font>
      <sz val="14"/>
      <name val="Arial"/>
      <family val="2"/>
    </font>
    <font>
      <sz val="11"/>
      <color rgb="FFFF0000"/>
      <name val="Arial"/>
      <family val="2"/>
    </font>
    <font>
      <sz val="11"/>
      <color rgb="FFFF0000"/>
      <name val="Courier"/>
      <family val="3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68" fontId="2" fillId="0" borderId="0">
      <protection locked="0"/>
    </xf>
    <xf numFmtId="166" fontId="2" fillId="0" borderId="0">
      <protection locked="0"/>
    </xf>
    <xf numFmtId="165" fontId="1" fillId="0" borderId="0" applyFont="0" applyFill="0" applyBorder="0" applyAlignment="0" applyProtection="0"/>
    <xf numFmtId="167" fontId="2" fillId="0" borderId="0">
      <protection locked="0"/>
    </xf>
    <xf numFmtId="0" fontId="2" fillId="0" borderId="1">
      <protection locked="0"/>
    </xf>
  </cellStyleXfs>
  <cellXfs count="363">
    <xf numFmtId="0" fontId="0" fillId="0" borderId="0" xfId="0"/>
    <xf numFmtId="0" fontId="5" fillId="0" borderId="2" xfId="0" applyFont="1" applyBorder="1" applyAlignment="1" applyProtection="1">
      <alignment horizontal="fill" vertical="center"/>
    </xf>
    <xf numFmtId="0" fontId="5" fillId="0" borderId="3" xfId="0" applyFont="1" applyBorder="1" applyAlignment="1" applyProtection="1">
      <alignment horizontal="fill" vertical="center"/>
    </xf>
    <xf numFmtId="0" fontId="5" fillId="0" borderId="4" xfId="0" applyFont="1" applyBorder="1" applyAlignment="1" applyProtection="1">
      <alignment horizontal="fill" vertical="center"/>
    </xf>
    <xf numFmtId="0" fontId="5" fillId="0" borderId="0" xfId="0" applyFont="1"/>
    <xf numFmtId="0" fontId="5" fillId="0" borderId="5" xfId="0" applyFont="1" applyBorder="1" applyAlignment="1" applyProtection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6" xfId="0" applyFont="1" applyBorder="1" applyAlignment="1" applyProtection="1">
      <alignment horizontal="fill" vertical="center"/>
    </xf>
    <xf numFmtId="0" fontId="5" fillId="0" borderId="7" xfId="0" applyFont="1" applyBorder="1" applyAlignment="1" applyProtection="1">
      <alignment horizontal="fill" vertical="center"/>
    </xf>
    <xf numFmtId="0" fontId="5" fillId="0" borderId="8" xfId="0" applyFont="1" applyBorder="1" applyAlignment="1" applyProtection="1">
      <alignment horizontal="fill" vertical="center"/>
    </xf>
    <xf numFmtId="39" fontId="5" fillId="0" borderId="9" xfId="0" applyNumberFormat="1" applyFont="1" applyBorder="1" applyAlignment="1" applyProtection="1">
      <alignment vertical="center"/>
    </xf>
    <xf numFmtId="0" fontId="5" fillId="0" borderId="10" xfId="0" applyFont="1" applyBorder="1" applyAlignment="1" applyProtection="1">
      <alignment horizontal="left" vertical="center"/>
    </xf>
    <xf numFmtId="0" fontId="5" fillId="0" borderId="10" xfId="0" applyFont="1" applyBorder="1" applyAlignment="1">
      <alignment vertical="center"/>
    </xf>
    <xf numFmtId="39" fontId="5" fillId="0" borderId="10" xfId="0" applyNumberFormat="1" applyFont="1" applyBorder="1" applyAlignment="1" applyProtection="1">
      <alignment vertical="center"/>
    </xf>
    <xf numFmtId="0" fontId="5" fillId="0" borderId="11" xfId="0" applyFont="1" applyBorder="1" applyAlignment="1">
      <alignment vertical="center"/>
    </xf>
    <xf numFmtId="39" fontId="5" fillId="0" borderId="11" xfId="0" applyNumberFormat="1" applyFont="1" applyBorder="1" applyAlignment="1" applyProtection="1">
      <alignment vertical="center"/>
    </xf>
    <xf numFmtId="39" fontId="5" fillId="0" borderId="12" xfId="0" applyNumberFormat="1" applyFont="1" applyBorder="1" applyAlignment="1" applyProtection="1">
      <alignment vertical="center"/>
    </xf>
    <xf numFmtId="39" fontId="5" fillId="0" borderId="8" xfId="0" applyNumberFormat="1" applyFont="1" applyBorder="1" applyAlignment="1" applyProtection="1">
      <alignment vertical="center"/>
    </xf>
    <xf numFmtId="0" fontId="5" fillId="0" borderId="0" xfId="0" applyFont="1" applyAlignment="1">
      <alignment vertical="center"/>
    </xf>
    <xf numFmtId="39" fontId="5" fillId="0" borderId="0" xfId="0" applyNumberFormat="1" applyFont="1" applyAlignment="1" applyProtection="1">
      <alignment vertical="center"/>
    </xf>
    <xf numFmtId="39" fontId="5" fillId="0" borderId="0" xfId="0" applyNumberFormat="1" applyFont="1" applyProtection="1"/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 applyProtection="1">
      <alignment horizontal="left"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39" fontId="5" fillId="0" borderId="10" xfId="0" applyNumberFormat="1" applyFont="1" applyBorder="1" applyAlignment="1" applyProtection="1">
      <alignment horizontal="left" vertical="center"/>
    </xf>
    <xf numFmtId="39" fontId="6" fillId="0" borderId="10" xfId="0" applyNumberFormat="1" applyFont="1" applyBorder="1" applyAlignment="1" applyProtection="1">
      <alignment horizontal="left" vertical="center"/>
    </xf>
    <xf numFmtId="39" fontId="5" fillId="0" borderId="10" xfId="0" applyNumberFormat="1" applyFont="1" applyBorder="1" applyAlignment="1" applyProtection="1">
      <alignment horizontal="right" vertical="center"/>
    </xf>
    <xf numFmtId="39" fontId="5" fillId="0" borderId="10" xfId="0" applyNumberFormat="1" applyFont="1" applyFill="1" applyBorder="1" applyAlignment="1" applyProtection="1">
      <alignment horizontal="right" vertical="center"/>
    </xf>
    <xf numFmtId="39" fontId="5" fillId="0" borderId="10" xfId="0" applyNumberFormat="1" applyFont="1" applyBorder="1" applyAlignment="1" applyProtection="1">
      <alignment horizontal="fill" vertical="center"/>
    </xf>
    <xf numFmtId="0" fontId="5" fillId="0" borderId="5" xfId="0" applyFont="1" applyBorder="1" applyAlignment="1">
      <alignment vertical="center"/>
    </xf>
    <xf numFmtId="39" fontId="5" fillId="0" borderId="9" xfId="0" applyNumberFormat="1" applyFont="1" applyBorder="1" applyAlignment="1" applyProtection="1">
      <alignment horizontal="left" vertical="center"/>
    </xf>
    <xf numFmtId="39" fontId="6" fillId="0" borderId="9" xfId="0" applyNumberFormat="1" applyFont="1" applyBorder="1" applyAlignment="1" applyProtection="1">
      <alignment horizontal="left" vertical="center"/>
    </xf>
    <xf numFmtId="39" fontId="5" fillId="0" borderId="11" xfId="0" applyNumberFormat="1" applyFont="1" applyBorder="1" applyAlignment="1" applyProtection="1">
      <alignment horizontal="right" vertical="center"/>
    </xf>
    <xf numFmtId="39" fontId="5" fillId="0" borderId="5" xfId="0" applyNumberFormat="1" applyFont="1" applyBorder="1" applyAlignment="1" applyProtection="1">
      <alignment vertical="center"/>
    </xf>
    <xf numFmtId="39" fontId="5" fillId="0" borderId="5" xfId="0" applyNumberFormat="1" applyFont="1" applyBorder="1" applyAlignment="1" applyProtection="1">
      <alignment horizontal="fill" vertical="center"/>
    </xf>
    <xf numFmtId="39" fontId="5" fillId="0" borderId="12" xfId="0" applyNumberFormat="1" applyFont="1" applyBorder="1" applyAlignment="1" applyProtection="1">
      <alignment horizontal="fill" vertical="center"/>
    </xf>
    <xf numFmtId="39" fontId="6" fillId="0" borderId="12" xfId="0" applyNumberFormat="1" applyFont="1" applyBorder="1" applyAlignment="1" applyProtection="1">
      <alignment horizontal="fill" vertical="center"/>
    </xf>
    <xf numFmtId="39" fontId="6" fillId="0" borderId="10" xfId="0" applyNumberFormat="1" applyFont="1" applyBorder="1" applyAlignment="1" applyProtection="1">
      <alignment horizontal="fill" vertical="center"/>
    </xf>
    <xf numFmtId="39" fontId="5" fillId="0" borderId="14" xfId="0" applyNumberFormat="1" applyFont="1" applyBorder="1" applyAlignment="1" applyProtection="1">
      <alignment vertical="center"/>
    </xf>
    <xf numFmtId="39" fontId="5" fillId="0" borderId="15" xfId="0" applyNumberFormat="1" applyFont="1" applyBorder="1" applyAlignment="1" applyProtection="1">
      <alignment vertical="center"/>
    </xf>
    <xf numFmtId="39" fontId="5" fillId="0" borderId="16" xfId="0" applyNumberFormat="1" applyFont="1" applyBorder="1" applyAlignment="1" applyProtection="1">
      <alignment horizontal="left" vertical="center"/>
    </xf>
    <xf numFmtId="39" fontId="5" fillId="0" borderId="13" xfId="0" applyNumberFormat="1" applyFont="1" applyBorder="1" applyAlignment="1" applyProtection="1">
      <alignment horizontal="right" vertical="center"/>
    </xf>
    <xf numFmtId="39" fontId="5" fillId="0" borderId="9" xfId="0" applyNumberFormat="1" applyFont="1" applyBorder="1" applyAlignment="1" applyProtection="1">
      <alignment horizontal="fill" vertical="center"/>
    </xf>
    <xf numFmtId="39" fontId="5" fillId="0" borderId="2" xfId="0" applyNumberFormat="1" applyFont="1" applyBorder="1" applyAlignment="1" applyProtection="1">
      <alignment vertical="center"/>
    </xf>
    <xf numFmtId="39" fontId="5" fillId="0" borderId="3" xfId="0" applyNumberFormat="1" applyFont="1" applyBorder="1" applyAlignment="1" applyProtection="1">
      <alignment vertical="center"/>
    </xf>
    <xf numFmtId="39" fontId="5" fillId="0" borderId="4" xfId="0" applyNumberFormat="1" applyFont="1" applyBorder="1" applyAlignment="1" applyProtection="1">
      <alignment horizontal="left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8" xfId="0" applyFont="1" applyFill="1" applyBorder="1" applyAlignment="1" applyProtection="1">
      <alignment horizontal="center" vertical="center"/>
    </xf>
    <xf numFmtId="39" fontId="6" fillId="0" borderId="12" xfId="0" applyNumberFormat="1" applyFont="1" applyBorder="1" applyAlignment="1" applyProtection="1">
      <alignment vertical="center"/>
    </xf>
    <xf numFmtId="0" fontId="5" fillId="0" borderId="10" xfId="0" applyFont="1" applyBorder="1"/>
    <xf numFmtId="39" fontId="6" fillId="0" borderId="10" xfId="0" applyNumberFormat="1" applyFont="1" applyBorder="1" applyAlignment="1" applyProtection="1">
      <alignment vertical="center"/>
    </xf>
    <xf numFmtId="39" fontId="5" fillId="0" borderId="11" xfId="0" applyNumberFormat="1" applyFont="1" applyFill="1" applyBorder="1" applyAlignment="1" applyProtection="1">
      <alignment horizontal="right" vertical="center"/>
    </xf>
    <xf numFmtId="39" fontId="5" fillId="0" borderId="0" xfId="0" applyNumberFormat="1" applyFont="1" applyBorder="1" applyAlignment="1" applyProtection="1">
      <alignment vertical="center"/>
    </xf>
    <xf numFmtId="39" fontId="5" fillId="0" borderId="2" xfId="0" applyNumberFormat="1" applyFont="1" applyFill="1" applyBorder="1" applyAlignment="1" applyProtection="1">
      <alignment horizontal="center" vertical="center"/>
    </xf>
    <xf numFmtId="39" fontId="5" fillId="0" borderId="5" xfId="0" applyNumberFormat="1" applyFont="1" applyFill="1" applyBorder="1" applyAlignment="1" applyProtection="1">
      <alignment horizontal="center" vertical="center"/>
    </xf>
    <xf numFmtId="39" fontId="5" fillId="0" borderId="10" xfId="0" applyNumberFormat="1" applyFont="1" applyFill="1" applyBorder="1" applyAlignment="1" applyProtection="1">
      <alignment vertical="center"/>
    </xf>
    <xf numFmtId="39" fontId="5" fillId="0" borderId="5" xfId="0" applyNumberFormat="1" applyFont="1" applyFill="1" applyBorder="1" applyAlignment="1" applyProtection="1">
      <alignment vertical="center"/>
    </xf>
    <xf numFmtId="39" fontId="5" fillId="0" borderId="13" xfId="0" applyNumberFormat="1" applyFont="1" applyFill="1" applyBorder="1" applyAlignment="1" applyProtection="1">
      <alignment horizontal="center" vertical="center"/>
    </xf>
    <xf numFmtId="39" fontId="5" fillId="0" borderId="11" xfId="0" applyNumberFormat="1" applyFont="1" applyFill="1" applyBorder="1" applyAlignment="1" applyProtection="1">
      <alignment vertical="center"/>
    </xf>
    <xf numFmtId="39" fontId="5" fillId="0" borderId="3" xfId="0" applyNumberFormat="1" applyFont="1" applyFill="1" applyBorder="1" applyAlignment="1" applyProtection="1">
      <alignment vertical="center"/>
    </xf>
    <xf numFmtId="39" fontId="5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39" fontId="5" fillId="0" borderId="3" xfId="0" applyNumberFormat="1" applyFont="1" applyFill="1" applyBorder="1" applyAlignment="1" applyProtection="1">
      <alignment horizontal="center" vertical="center"/>
    </xf>
    <xf numFmtId="39" fontId="5" fillId="0" borderId="2" xfId="0" applyNumberFormat="1" applyFont="1" applyFill="1" applyBorder="1" applyAlignment="1" applyProtection="1">
      <alignment vertical="center"/>
    </xf>
    <xf numFmtId="39" fontId="5" fillId="0" borderId="5" xfId="0" quotePrefix="1" applyNumberFormat="1" applyFont="1" applyFill="1" applyBorder="1" applyAlignment="1" applyProtection="1">
      <alignment horizontal="center" vertical="center"/>
    </xf>
    <xf numFmtId="0" fontId="5" fillId="0" borderId="6" xfId="0" applyFont="1" applyBorder="1" applyAlignment="1">
      <alignment vertical="center"/>
    </xf>
    <xf numFmtId="39" fontId="5" fillId="0" borderId="7" xfId="0" applyNumberFormat="1" applyFont="1" applyBorder="1" applyAlignment="1" applyProtection="1">
      <alignment vertical="center"/>
    </xf>
    <xf numFmtId="39" fontId="7" fillId="0" borderId="0" xfId="0" applyNumberFormat="1" applyFont="1" applyBorder="1" applyAlignment="1" applyProtection="1">
      <alignment horizontal="left" vertical="center"/>
    </xf>
    <xf numFmtId="39" fontId="5" fillId="0" borderId="5" xfId="0" quotePrefix="1" applyNumberFormat="1" applyFont="1" applyFill="1" applyBorder="1" applyAlignment="1" applyProtection="1">
      <alignment horizontal="right" vertical="center"/>
    </xf>
    <xf numFmtId="0" fontId="4" fillId="0" borderId="0" xfId="0" applyFont="1"/>
    <xf numFmtId="39" fontId="4" fillId="0" borderId="5" xfId="0" applyNumberFormat="1" applyFont="1" applyFill="1" applyBorder="1" applyAlignment="1" applyProtection="1">
      <alignment vertical="center"/>
    </xf>
    <xf numFmtId="39" fontId="4" fillId="0" borderId="2" xfId="0" applyNumberFormat="1" applyFont="1" applyFill="1" applyBorder="1" applyAlignment="1" applyProtection="1">
      <alignment vertical="center"/>
    </xf>
    <xf numFmtId="0" fontId="4" fillId="0" borderId="5" xfId="0" applyFont="1" applyBorder="1" applyAlignment="1" applyProtection="1">
      <alignment horizontal="left" vertical="center"/>
    </xf>
    <xf numFmtId="39" fontId="4" fillId="0" borderId="9" xfId="0" applyNumberFormat="1" applyFont="1" applyBorder="1" applyAlignment="1" applyProtection="1">
      <alignment vertical="center"/>
    </xf>
    <xf numFmtId="0" fontId="4" fillId="0" borderId="10" xfId="0" applyFont="1" applyBorder="1" applyAlignment="1" applyProtection="1">
      <alignment horizontal="left" vertical="center"/>
    </xf>
    <xf numFmtId="39" fontId="4" fillId="0" borderId="10" xfId="0" applyNumberFormat="1" applyFont="1" applyBorder="1" applyAlignment="1" applyProtection="1">
      <alignment vertical="center"/>
    </xf>
    <xf numFmtId="39" fontId="4" fillId="0" borderId="11" xfId="0" applyNumberFormat="1" applyFont="1" applyBorder="1" applyAlignment="1" applyProtection="1">
      <alignment vertical="center"/>
    </xf>
    <xf numFmtId="0" fontId="4" fillId="0" borderId="10" xfId="0" applyFont="1" applyBorder="1" applyAlignment="1">
      <alignment vertical="center"/>
    </xf>
    <xf numFmtId="39" fontId="4" fillId="0" borderId="12" xfId="0" applyNumberFormat="1" applyFont="1" applyBorder="1" applyAlignment="1" applyProtection="1">
      <alignment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39" fontId="4" fillId="0" borderId="0" xfId="0" applyNumberFormat="1" applyFont="1"/>
    <xf numFmtId="165" fontId="4" fillId="0" borderId="0" xfId="6" applyFont="1"/>
    <xf numFmtId="0" fontId="4" fillId="0" borderId="13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 applyProtection="1">
      <alignment horizontal="center" vertical="center"/>
    </xf>
    <xf numFmtId="39" fontId="5" fillId="0" borderId="0" xfId="0" applyNumberFormat="1" applyFont="1" applyAlignment="1">
      <alignment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left" vertical="center"/>
    </xf>
    <xf numFmtId="39" fontId="5" fillId="0" borderId="14" xfId="0" applyNumberFormat="1" applyFont="1" applyFill="1" applyBorder="1" applyAlignment="1" applyProtection="1">
      <alignment horizontal="center" vertical="center"/>
    </xf>
    <xf numFmtId="39" fontId="5" fillId="0" borderId="14" xfId="0" applyNumberFormat="1" applyFont="1" applyFill="1" applyBorder="1" applyAlignment="1" applyProtection="1">
      <alignment horizontal="right" vertical="center"/>
    </xf>
    <xf numFmtId="39" fontId="5" fillId="0" borderId="15" xfId="0" applyNumberFormat="1" applyFont="1" applyFill="1" applyBorder="1" applyAlignment="1" applyProtection="1">
      <alignment vertical="center"/>
    </xf>
    <xf numFmtId="39" fontId="5" fillId="0" borderId="7" xfId="0" applyNumberFormat="1" applyFont="1" applyFill="1" applyBorder="1" applyAlignment="1" applyProtection="1">
      <alignment vertical="center"/>
    </xf>
    <xf numFmtId="39" fontId="5" fillId="0" borderId="0" xfId="0" applyNumberFormat="1" applyFont="1" applyFill="1" applyBorder="1" applyAlignment="1" applyProtection="1">
      <alignment horizontal="center" vertical="center"/>
    </xf>
    <xf numFmtId="39" fontId="5" fillId="0" borderId="9" xfId="0" applyNumberFormat="1" applyFont="1" applyFill="1" applyBorder="1" applyAlignment="1" applyProtection="1">
      <alignment vertical="center"/>
    </xf>
    <xf numFmtId="39" fontId="5" fillId="0" borderId="10" xfId="0" quotePrefix="1" applyNumberFormat="1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left" vertical="center"/>
    </xf>
    <xf numFmtId="39" fontId="4" fillId="0" borderId="10" xfId="0" applyNumberFormat="1" applyFont="1" applyFill="1" applyBorder="1" applyAlignment="1" applyProtection="1">
      <alignment vertical="center"/>
    </xf>
    <xf numFmtId="0" fontId="9" fillId="0" borderId="10" xfId="0" applyFont="1" applyBorder="1" applyAlignment="1" applyProtection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Fill="1"/>
    <xf numFmtId="0" fontId="9" fillId="0" borderId="9" xfId="0" applyFont="1" applyBorder="1" applyAlignment="1" applyProtection="1">
      <alignment horizontal="left" vertical="center"/>
    </xf>
    <xf numFmtId="39" fontId="9" fillId="0" borderId="10" xfId="0" applyNumberFormat="1" applyFont="1" applyBorder="1" applyAlignment="1" applyProtection="1">
      <alignment vertical="center"/>
    </xf>
    <xf numFmtId="0" fontId="9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left" vertical="center"/>
    </xf>
    <xf numFmtId="39" fontId="9" fillId="0" borderId="10" xfId="0" applyNumberFormat="1" applyFont="1" applyFill="1" applyBorder="1" applyAlignment="1" applyProtection="1">
      <alignment vertical="center"/>
    </xf>
    <xf numFmtId="49" fontId="9" fillId="0" borderId="9" xfId="0" applyNumberFormat="1" applyFont="1" applyBorder="1" applyAlignment="1" applyProtection="1">
      <alignment horizontal="left" vertical="center"/>
    </xf>
    <xf numFmtId="49" fontId="9" fillId="0" borderId="10" xfId="0" applyNumberFormat="1" applyFont="1" applyBorder="1" applyAlignment="1" applyProtection="1">
      <alignment horizontal="left" vertical="center"/>
    </xf>
    <xf numFmtId="49" fontId="4" fillId="0" borderId="10" xfId="0" applyNumberFormat="1" applyFont="1" applyBorder="1" applyAlignment="1">
      <alignment vertical="center"/>
    </xf>
    <xf numFmtId="49" fontId="4" fillId="0" borderId="10" xfId="0" applyNumberFormat="1" applyFont="1" applyFill="1" applyBorder="1" applyAlignment="1" applyProtection="1">
      <alignment horizontal="left" vertical="center"/>
    </xf>
    <xf numFmtId="49" fontId="4" fillId="0" borderId="13" xfId="0" applyNumberFormat="1" applyFont="1" applyBorder="1" applyAlignment="1" applyProtection="1">
      <alignment horizontal="center" vertical="center"/>
    </xf>
    <xf numFmtId="49" fontId="9" fillId="0" borderId="10" xfId="0" applyNumberFormat="1" applyFont="1" applyFill="1" applyBorder="1" applyAlignment="1" applyProtection="1">
      <alignment horizontal="left" vertical="center"/>
    </xf>
    <xf numFmtId="39" fontId="4" fillId="0" borderId="0" xfId="0" applyNumberFormat="1" applyFont="1" applyFill="1" applyBorder="1" applyAlignment="1" applyProtection="1">
      <alignment vertical="center"/>
    </xf>
    <xf numFmtId="49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11" fillId="0" borderId="0" xfId="0" applyFont="1" applyFill="1"/>
    <xf numFmtId="0" fontId="4" fillId="0" borderId="11" xfId="0" applyFont="1" applyFill="1" applyBorder="1" applyAlignment="1" applyProtection="1">
      <alignment horizontal="left" vertical="center"/>
    </xf>
    <xf numFmtId="39" fontId="4" fillId="0" borderId="5" xfId="0" applyNumberFormat="1" applyFont="1" applyBorder="1" applyAlignment="1" applyProtection="1">
      <alignment vertical="center"/>
    </xf>
    <xf numFmtId="49" fontId="9" fillId="0" borderId="12" xfId="0" applyNumberFormat="1" applyFont="1" applyBorder="1" applyAlignment="1" applyProtection="1">
      <alignment horizontal="left" vertical="center"/>
    </xf>
    <xf numFmtId="0" fontId="9" fillId="0" borderId="12" xfId="0" applyFont="1" applyBorder="1" applyAlignment="1" applyProtection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39" fontId="4" fillId="0" borderId="12" xfId="0" applyNumberFormat="1" applyFont="1" applyFill="1" applyBorder="1" applyAlignment="1" applyProtection="1">
      <alignment vertical="center"/>
    </xf>
    <xf numFmtId="39" fontId="9" fillId="0" borderId="9" xfId="0" applyNumberFormat="1" applyFont="1" applyBorder="1" applyAlignment="1" applyProtection="1">
      <alignment vertical="center"/>
    </xf>
    <xf numFmtId="0" fontId="10" fillId="0" borderId="0" xfId="0" applyFont="1" applyBorder="1"/>
    <xf numFmtId="0" fontId="11" fillId="0" borderId="0" xfId="0" applyFont="1" applyBorder="1"/>
    <xf numFmtId="39" fontId="4" fillId="2" borderId="10" xfId="0" applyNumberFormat="1" applyFont="1" applyFill="1" applyBorder="1" applyAlignment="1" applyProtection="1">
      <alignment vertical="center"/>
    </xf>
    <xf numFmtId="169" fontId="11" fillId="0" borderId="0" xfId="0" applyNumberFormat="1" applyFont="1" applyBorder="1"/>
    <xf numFmtId="39" fontId="5" fillId="0" borderId="8" xfId="0" applyNumberFormat="1" applyFont="1" applyBorder="1" applyAlignment="1" applyProtection="1">
      <alignment horizontal="right" vertical="center"/>
    </xf>
    <xf numFmtId="39" fontId="12" fillId="0" borderId="15" xfId="0" applyNumberFormat="1" applyFont="1" applyBorder="1" applyAlignment="1" applyProtection="1">
      <alignment vertical="center"/>
    </xf>
    <xf numFmtId="39" fontId="12" fillId="0" borderId="14" xfId="0" applyNumberFormat="1" applyFont="1" applyBorder="1" applyAlignment="1" applyProtection="1">
      <alignment vertical="center"/>
    </xf>
    <xf numFmtId="39" fontId="12" fillId="0" borderId="16" xfId="0" applyNumberFormat="1" applyFont="1" applyBorder="1" applyAlignment="1" applyProtection="1">
      <alignment horizontal="left" vertical="center"/>
    </xf>
    <xf numFmtId="39" fontId="12" fillId="0" borderId="16" xfId="0" applyNumberFormat="1" applyFont="1" applyBorder="1" applyAlignment="1" applyProtection="1">
      <alignment horizontal="right" vertical="center"/>
    </xf>
    <xf numFmtId="39" fontId="12" fillId="0" borderId="4" xfId="0" applyNumberFormat="1" applyFont="1" applyBorder="1" applyAlignment="1" applyProtection="1">
      <alignment horizontal="left" vertical="center"/>
    </xf>
    <xf numFmtId="0" fontId="5" fillId="0" borderId="5" xfId="0" applyFont="1" applyBorder="1" applyAlignment="1" applyProtection="1">
      <alignment horizontal="fill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fill" vertical="center"/>
    </xf>
    <xf numFmtId="0" fontId="12" fillId="0" borderId="16" xfId="0" applyFont="1" applyBorder="1" applyAlignment="1">
      <alignment vertical="center"/>
    </xf>
    <xf numFmtId="0" fontId="4" fillId="0" borderId="12" xfId="0" applyFont="1" applyFill="1" applyBorder="1" applyAlignment="1" applyProtection="1">
      <alignment horizontal="left" vertical="center"/>
    </xf>
    <xf numFmtId="0" fontId="5" fillId="0" borderId="5" xfId="0" applyFont="1" applyBorder="1"/>
    <xf numFmtId="39" fontId="9" fillId="0" borderId="5" xfId="0" applyNumberFormat="1" applyFont="1" applyBorder="1" applyAlignment="1" applyProtection="1">
      <alignment vertical="center"/>
    </xf>
    <xf numFmtId="39" fontId="9" fillId="0" borderId="11" xfId="0" applyNumberFormat="1" applyFont="1" applyFill="1" applyBorder="1" applyAlignment="1" applyProtection="1">
      <alignment vertical="center"/>
    </xf>
    <xf numFmtId="0" fontId="12" fillId="0" borderId="15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39" fontId="6" fillId="0" borderId="11" xfId="0" applyNumberFormat="1" applyFont="1" applyBorder="1" applyAlignment="1" applyProtection="1">
      <alignment horizontal="left" vertical="center"/>
    </xf>
    <xf numFmtId="39" fontId="6" fillId="0" borderId="12" xfId="0" applyNumberFormat="1" applyFont="1" applyBorder="1" applyAlignment="1" applyProtection="1">
      <alignment horizontal="left" vertical="center"/>
    </xf>
    <xf numFmtId="0" fontId="5" fillId="0" borderId="11" xfId="0" applyFont="1" applyFill="1" applyBorder="1" applyAlignment="1" applyProtection="1">
      <alignment horizontal="center" vertical="center"/>
    </xf>
    <xf numFmtId="39" fontId="5" fillId="0" borderId="11" xfId="0" applyNumberFormat="1" applyFont="1" applyBorder="1" applyAlignment="1" applyProtection="1">
      <alignment horizontal="fill" vertical="center"/>
    </xf>
    <xf numFmtId="39" fontId="5" fillId="0" borderId="12" xfId="0" applyNumberFormat="1" applyFont="1" applyBorder="1" applyAlignment="1" applyProtection="1">
      <alignment horizontal="left" vertical="center"/>
    </xf>
    <xf numFmtId="0" fontId="5" fillId="0" borderId="9" xfId="0" applyFont="1" applyFill="1" applyBorder="1" applyAlignment="1" applyProtection="1">
      <alignment horizontal="center" vertical="center"/>
    </xf>
    <xf numFmtId="39" fontId="6" fillId="0" borderId="8" xfId="0" applyNumberFormat="1" applyFont="1" applyBorder="1" applyAlignment="1" applyProtection="1">
      <alignment horizontal="left" vertical="center"/>
    </xf>
    <xf numFmtId="0" fontId="5" fillId="0" borderId="9" xfId="0" applyFont="1" applyBorder="1"/>
    <xf numFmtId="39" fontId="5" fillId="0" borderId="12" xfId="0" applyNumberFormat="1" applyFont="1" applyFill="1" applyBorder="1" applyAlignment="1" applyProtection="1">
      <alignment vertical="center"/>
    </xf>
    <xf numFmtId="39" fontId="5" fillId="0" borderId="6" xfId="0" applyNumberFormat="1" applyFont="1" applyFill="1" applyBorder="1" applyAlignment="1" applyProtection="1">
      <alignment horizontal="center" vertical="center"/>
    </xf>
    <xf numFmtId="39" fontId="5" fillId="0" borderId="0" xfId="0" quotePrefix="1" applyNumberFormat="1" applyFont="1" applyFill="1" applyBorder="1" applyAlignment="1" applyProtection="1">
      <alignment horizontal="center" vertical="center"/>
    </xf>
    <xf numFmtId="165" fontId="13" fillId="0" borderId="0" xfId="0" applyNumberFormat="1" applyFont="1"/>
    <xf numFmtId="164" fontId="13" fillId="0" borderId="0" xfId="0" applyNumberFormat="1" applyFont="1"/>
    <xf numFmtId="0" fontId="4" fillId="3" borderId="10" xfId="0" applyFont="1" applyFill="1" applyBorder="1" applyAlignment="1">
      <alignment horizontal="center" vertical="center"/>
    </xf>
    <xf numFmtId="39" fontId="4" fillId="3" borderId="10" xfId="0" applyNumberFormat="1" applyFont="1" applyFill="1" applyBorder="1" applyAlignment="1" applyProtection="1">
      <alignment vertical="center"/>
    </xf>
    <xf numFmtId="0" fontId="4" fillId="3" borderId="10" xfId="0" applyFont="1" applyFill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49" fontId="9" fillId="0" borderId="10" xfId="0" applyNumberFormat="1" applyFont="1" applyBorder="1" applyAlignment="1">
      <alignment vertical="center"/>
    </xf>
    <xf numFmtId="0" fontId="9" fillId="0" borderId="0" xfId="0" applyFont="1" applyFill="1"/>
    <xf numFmtId="0" fontId="10" fillId="0" borderId="0" xfId="0" applyFont="1" applyFill="1"/>
    <xf numFmtId="39" fontId="9" fillId="0" borderId="12" xfId="0" applyNumberFormat="1" applyFont="1" applyBorder="1" applyAlignment="1" applyProtection="1">
      <alignment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39" fontId="9" fillId="0" borderId="5" xfId="0" applyNumberFormat="1" applyFont="1" applyFill="1" applyBorder="1" applyAlignment="1" applyProtection="1">
      <alignment vertical="center"/>
    </xf>
    <xf numFmtId="49" fontId="4" fillId="3" borderId="10" xfId="0" applyNumberFormat="1" applyFont="1" applyFill="1" applyBorder="1" applyAlignment="1" applyProtection="1">
      <alignment horizontal="left" vertical="center"/>
    </xf>
    <xf numFmtId="0" fontId="11" fillId="0" borderId="0" xfId="0" applyFont="1" applyFill="1" applyBorder="1"/>
    <xf numFmtId="49" fontId="11" fillId="0" borderId="0" xfId="0" applyNumberFormat="1" applyFont="1" applyBorder="1"/>
    <xf numFmtId="0" fontId="11" fillId="0" borderId="0" xfId="0" applyFont="1" applyBorder="1" applyAlignment="1">
      <alignment horizontal="center"/>
    </xf>
    <xf numFmtId="39" fontId="16" fillId="0" borderId="10" xfId="0" applyNumberFormat="1" applyFont="1" applyBorder="1" applyAlignment="1" applyProtection="1">
      <alignment vertical="center"/>
    </xf>
    <xf numFmtId="39" fontId="4" fillId="0" borderId="11" xfId="0" applyNumberFormat="1" applyFont="1" applyFill="1" applyBorder="1" applyAlignment="1" applyProtection="1">
      <alignment vertical="center"/>
    </xf>
    <xf numFmtId="0" fontId="4" fillId="2" borderId="10" xfId="0" applyFont="1" applyFill="1" applyBorder="1" applyAlignment="1" applyProtection="1">
      <alignment horizontal="left" vertical="center"/>
    </xf>
    <xf numFmtId="0" fontId="4" fillId="2" borderId="10" xfId="0" applyFont="1" applyFill="1" applyBorder="1" applyAlignment="1" applyProtection="1">
      <alignment horizontal="center" vertical="center"/>
    </xf>
    <xf numFmtId="0" fontId="19" fillId="0" borderId="10" xfId="0" applyFont="1" applyBorder="1" applyAlignment="1" applyProtection="1">
      <alignment horizontal="left" vertical="center"/>
    </xf>
    <xf numFmtId="0" fontId="19" fillId="2" borderId="10" xfId="0" applyFont="1" applyFill="1" applyBorder="1" applyAlignment="1" applyProtection="1">
      <alignment horizontal="left" vertical="center"/>
    </xf>
    <xf numFmtId="49" fontId="19" fillId="0" borderId="10" xfId="0" applyNumberFormat="1" applyFont="1" applyBorder="1" applyAlignment="1" applyProtection="1">
      <alignment horizontal="left" vertical="center"/>
    </xf>
    <xf numFmtId="39" fontId="19" fillId="0" borderId="10" xfId="0" applyNumberFormat="1" applyFont="1" applyFill="1" applyBorder="1" applyAlignment="1" applyProtection="1">
      <alignment vertical="center"/>
    </xf>
    <xf numFmtId="0" fontId="20" fillId="0" borderId="10" xfId="0" applyFont="1" applyBorder="1" applyAlignment="1" applyProtection="1">
      <alignment horizontal="left" vertical="center"/>
    </xf>
    <xf numFmtId="0" fontId="19" fillId="0" borderId="10" xfId="0" applyFont="1" applyFill="1" applyBorder="1" applyAlignment="1" applyProtection="1">
      <alignment horizontal="left" vertical="center"/>
    </xf>
    <xf numFmtId="39" fontId="18" fillId="0" borderId="10" xfId="0" applyNumberFormat="1" applyFont="1" applyBorder="1" applyAlignment="1" applyProtection="1">
      <alignment vertical="center"/>
    </xf>
    <xf numFmtId="0" fontId="20" fillId="0" borderId="10" xfId="0" applyFont="1" applyFill="1" applyBorder="1" applyAlignment="1" applyProtection="1">
      <alignment horizontal="left" vertical="center"/>
    </xf>
    <xf numFmtId="49" fontId="20" fillId="0" borderId="10" xfId="0" applyNumberFormat="1" applyFont="1" applyBorder="1" applyAlignment="1" applyProtection="1">
      <alignment horizontal="left" vertical="center"/>
    </xf>
    <xf numFmtId="0" fontId="19" fillId="0" borderId="10" xfId="0" applyFont="1" applyBorder="1" applyAlignment="1" applyProtection="1">
      <alignment horizontal="center" vertical="center"/>
    </xf>
    <xf numFmtId="0" fontId="16" fillId="0" borderId="10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left" vertical="center"/>
    </xf>
    <xf numFmtId="0" fontId="1" fillId="0" borderId="10" xfId="0" applyFont="1" applyBorder="1" applyAlignment="1" applyProtection="1">
      <alignment horizontal="left" vertical="center"/>
    </xf>
    <xf numFmtId="49" fontId="1" fillId="0" borderId="10" xfId="0" applyNumberFormat="1" applyFont="1" applyBorder="1" applyAlignment="1" applyProtection="1">
      <alignment horizontal="left" vertical="center"/>
    </xf>
    <xf numFmtId="0" fontId="1" fillId="0" borderId="15" xfId="0" applyFont="1" applyBorder="1" applyAlignment="1" applyProtection="1">
      <alignment horizontal="left" vertical="center"/>
    </xf>
    <xf numFmtId="0" fontId="4" fillId="0" borderId="12" xfId="0" applyFont="1" applyBorder="1" applyAlignment="1" applyProtection="1">
      <alignment horizontal="left" vertical="center"/>
    </xf>
    <xf numFmtId="0" fontId="4" fillId="0" borderId="12" xfId="0" applyFont="1" applyBorder="1" applyAlignment="1">
      <alignment horizontal="center" vertical="center"/>
    </xf>
    <xf numFmtId="39" fontId="4" fillId="0" borderId="4" xfId="0" applyNumberFormat="1" applyFont="1" applyBorder="1" applyAlignment="1" applyProtection="1">
      <alignment vertical="center"/>
    </xf>
    <xf numFmtId="0" fontId="4" fillId="2" borderId="5" xfId="0" applyFont="1" applyFill="1" applyBorder="1" applyAlignment="1" applyProtection="1">
      <alignment horizontal="left" vertical="center"/>
    </xf>
    <xf numFmtId="0" fontId="9" fillId="0" borderId="5" xfId="0" applyFont="1" applyBorder="1" applyAlignment="1" applyProtection="1">
      <alignment horizontal="left" vertical="center"/>
    </xf>
    <xf numFmtId="0" fontId="19" fillId="0" borderId="5" xfId="0" applyFont="1" applyBorder="1" applyAlignment="1" applyProtection="1">
      <alignment horizontal="left" vertical="center"/>
    </xf>
    <xf numFmtId="0" fontId="1" fillId="0" borderId="5" xfId="0" applyFont="1" applyBorder="1" applyAlignment="1" applyProtection="1">
      <alignment horizontal="left" vertical="center"/>
    </xf>
    <xf numFmtId="49" fontId="1" fillId="0" borderId="10" xfId="0" applyNumberFormat="1" applyFont="1" applyFill="1" applyBorder="1" applyAlignment="1" applyProtection="1">
      <alignment horizontal="left" vertical="center"/>
    </xf>
    <xf numFmtId="0" fontId="1" fillId="0" borderId="5" xfId="0" applyFont="1" applyFill="1" applyBorder="1" applyAlignment="1" applyProtection="1">
      <alignment horizontal="left" vertical="center"/>
    </xf>
    <xf numFmtId="164" fontId="0" fillId="0" borderId="0" xfId="0" applyNumberFormat="1"/>
    <xf numFmtId="39" fontId="1" fillId="0" borderId="10" xfId="0" applyNumberFormat="1" applyFont="1" applyBorder="1" applyAlignment="1" applyProtection="1">
      <alignment vertical="center"/>
    </xf>
    <xf numFmtId="0" fontId="1" fillId="0" borderId="10" xfId="0" applyFont="1" applyBorder="1" applyAlignment="1">
      <alignment horizontal="center" vertical="center"/>
    </xf>
    <xf numFmtId="39" fontId="9" fillId="2" borderId="10" xfId="0" applyNumberFormat="1" applyFont="1" applyFill="1" applyBorder="1" applyAlignment="1" applyProtection="1">
      <alignment vertical="center"/>
    </xf>
    <xf numFmtId="39" fontId="19" fillId="2" borderId="10" xfId="0" applyNumberFormat="1" applyFont="1" applyFill="1" applyBorder="1" applyAlignment="1" applyProtection="1">
      <alignment vertical="center"/>
    </xf>
    <xf numFmtId="39" fontId="16" fillId="2" borderId="10" xfId="0" applyNumberFormat="1" applyFont="1" applyFill="1" applyBorder="1" applyAlignment="1" applyProtection="1">
      <alignment vertical="center"/>
    </xf>
    <xf numFmtId="39" fontId="4" fillId="2" borderId="12" xfId="0" applyNumberFormat="1" applyFont="1" applyFill="1" applyBorder="1" applyAlignment="1" applyProtection="1">
      <alignment vertical="center"/>
    </xf>
    <xf numFmtId="39" fontId="4" fillId="2" borderId="0" xfId="0" applyNumberFormat="1" applyFont="1" applyFill="1" applyBorder="1" applyAlignment="1" applyProtection="1">
      <alignment vertical="center"/>
    </xf>
    <xf numFmtId="0" fontId="11" fillId="2" borderId="0" xfId="0" applyFont="1" applyFill="1"/>
    <xf numFmtId="0" fontId="11" fillId="2" borderId="0" xfId="0" applyFont="1" applyFill="1" applyBorder="1"/>
    <xf numFmtId="49" fontId="1" fillId="0" borderId="12" xfId="0" applyNumberFormat="1" applyFont="1" applyBorder="1" applyAlignment="1" applyProtection="1">
      <alignment horizontal="left" vertical="center"/>
    </xf>
    <xf numFmtId="0" fontId="9" fillId="0" borderId="11" xfId="0" applyFont="1" applyFill="1" applyBorder="1" applyAlignment="1" applyProtection="1">
      <alignment horizontal="left" vertical="center"/>
    </xf>
    <xf numFmtId="49" fontId="1" fillId="0" borderId="14" xfId="0" applyNumberFormat="1" applyFont="1" applyBorder="1" applyAlignment="1" applyProtection="1">
      <alignment horizontal="left" vertical="center"/>
    </xf>
    <xf numFmtId="0" fontId="1" fillId="0" borderId="12" xfId="0" applyFont="1" applyFill="1" applyBorder="1" applyAlignment="1" applyProtection="1">
      <alignment horizontal="left" vertical="center"/>
    </xf>
    <xf numFmtId="39" fontId="1" fillId="0" borderId="10" xfId="0" applyNumberFormat="1" applyFont="1" applyFill="1" applyBorder="1" applyAlignment="1" applyProtection="1">
      <alignment vertical="center"/>
    </xf>
    <xf numFmtId="39" fontId="1" fillId="2" borderId="10" xfId="0" applyNumberFormat="1" applyFont="1" applyFill="1" applyBorder="1" applyAlignment="1" applyProtection="1">
      <alignment vertical="center"/>
    </xf>
    <xf numFmtId="0" fontId="15" fillId="3" borderId="13" xfId="0" applyFont="1" applyFill="1" applyBorder="1" applyAlignment="1" applyProtection="1">
      <alignment horizontal="left" vertical="center"/>
    </xf>
    <xf numFmtId="39" fontId="4" fillId="0" borderId="10" xfId="0" applyNumberFormat="1" applyFont="1" applyFill="1" applyBorder="1" applyAlignment="1" applyProtection="1">
      <alignment horizontal="right" vertical="center"/>
    </xf>
    <xf numFmtId="0" fontId="9" fillId="0" borderId="9" xfId="0" applyFont="1" applyFill="1" applyBorder="1" applyAlignment="1" applyProtection="1">
      <alignment horizontal="left" vertical="center"/>
    </xf>
    <xf numFmtId="0" fontId="9" fillId="0" borderId="4" xfId="0" applyFont="1" applyFill="1" applyBorder="1" applyAlignment="1" applyProtection="1">
      <alignment horizontal="left" vertical="center"/>
    </xf>
    <xf numFmtId="39" fontId="9" fillId="0" borderId="9" xfId="0" applyNumberFormat="1" applyFont="1" applyFill="1" applyBorder="1" applyAlignment="1" applyProtection="1">
      <alignment vertical="center"/>
    </xf>
    <xf numFmtId="39" fontId="11" fillId="0" borderId="0" xfId="0" applyNumberFormat="1" applyFont="1" applyFill="1" applyBorder="1" applyProtection="1"/>
    <xf numFmtId="39" fontId="11" fillId="0" borderId="0" xfId="0" applyNumberFormat="1" applyFont="1" applyFill="1" applyProtection="1"/>
    <xf numFmtId="0" fontId="1" fillId="0" borderId="11" xfId="0" applyFont="1" applyFill="1" applyBorder="1" applyAlignment="1" applyProtection="1">
      <alignment horizontal="left" vertical="center"/>
    </xf>
    <xf numFmtId="39" fontId="9" fillId="0" borderId="10" xfId="0" applyNumberFormat="1" applyFont="1" applyFill="1" applyBorder="1" applyAlignment="1" applyProtection="1">
      <alignment horizontal="right" vertical="center"/>
    </xf>
    <xf numFmtId="39" fontId="10" fillId="0" borderId="0" xfId="0" applyNumberFormat="1" applyFont="1" applyFill="1" applyBorder="1" applyProtection="1"/>
    <xf numFmtId="39" fontId="10" fillId="0" borderId="0" xfId="0" applyNumberFormat="1" applyFont="1" applyFill="1" applyProtection="1"/>
    <xf numFmtId="39" fontId="4" fillId="0" borderId="12" xfId="0" applyNumberFormat="1" applyFont="1" applyFill="1" applyBorder="1" applyAlignment="1" applyProtection="1">
      <alignment horizontal="right" vertical="center"/>
    </xf>
    <xf numFmtId="0" fontId="4" fillId="0" borderId="10" xfId="0" applyFont="1" applyFill="1" applyBorder="1" applyAlignment="1">
      <alignment vertical="center"/>
    </xf>
    <xf numFmtId="165" fontId="9" fillId="0" borderId="10" xfId="6" applyFont="1" applyFill="1" applyBorder="1" applyAlignment="1">
      <alignment vertical="center"/>
    </xf>
    <xf numFmtId="165" fontId="4" fillId="0" borderId="10" xfId="6" applyFont="1" applyFill="1" applyBorder="1" applyAlignment="1">
      <alignment vertical="center"/>
    </xf>
    <xf numFmtId="0" fontId="4" fillId="0" borderId="5" xfId="0" applyFont="1" applyFill="1" applyBorder="1" applyAlignment="1" applyProtection="1">
      <alignment horizontal="left" vertical="center"/>
    </xf>
    <xf numFmtId="2" fontId="11" fillId="0" borderId="0" xfId="0" applyNumberFormat="1" applyFont="1" applyFill="1"/>
    <xf numFmtId="39" fontId="1" fillId="0" borderId="0" xfId="0" applyNumberFormat="1" applyFont="1" applyFill="1" applyBorder="1" applyAlignment="1" applyProtection="1">
      <alignment vertical="center"/>
    </xf>
    <xf numFmtId="0" fontId="11" fillId="0" borderId="5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5" xfId="0" applyFont="1" applyFill="1" applyBorder="1"/>
    <xf numFmtId="165" fontId="4" fillId="0" borderId="12" xfId="6" applyFont="1" applyFill="1" applyBorder="1" applyAlignment="1">
      <alignment vertical="center"/>
    </xf>
    <xf numFmtId="0" fontId="16" fillId="0" borderId="0" xfId="0" applyFont="1" applyFill="1"/>
    <xf numFmtId="0" fontId="17" fillId="0" borderId="0" xfId="0" applyFont="1" applyFill="1"/>
    <xf numFmtId="39" fontId="11" fillId="0" borderId="0" xfId="0" applyNumberFormat="1" applyFont="1" applyFill="1"/>
    <xf numFmtId="0" fontId="11" fillId="0" borderId="7" xfId="0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0" fontId="4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39" fontId="9" fillId="0" borderId="0" xfId="0" applyNumberFormat="1" applyFont="1" applyFill="1" applyBorder="1" applyAlignment="1" applyProtection="1">
      <alignment vertical="center"/>
    </xf>
    <xf numFmtId="0" fontId="19" fillId="0" borderId="5" xfId="0" applyFont="1" applyFill="1" applyBorder="1" applyAlignment="1" applyProtection="1">
      <alignment horizontal="left" vertical="center"/>
    </xf>
    <xf numFmtId="0" fontId="19" fillId="0" borderId="10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23" fillId="4" borderId="13" xfId="0" applyFont="1" applyFill="1" applyBorder="1" applyAlignment="1">
      <alignment vertical="center"/>
    </xf>
    <xf numFmtId="0" fontId="24" fillId="4" borderId="13" xfId="0" applyFont="1" applyFill="1" applyBorder="1" applyAlignment="1" applyProtection="1">
      <alignment horizontal="left" vertical="center"/>
    </xf>
    <xf numFmtId="39" fontId="24" fillId="4" borderId="16" xfId="0" applyNumberFormat="1" applyFont="1" applyFill="1" applyBorder="1" applyAlignment="1" applyProtection="1">
      <alignment vertical="center"/>
    </xf>
    <xf numFmtId="0" fontId="23" fillId="4" borderId="13" xfId="0" applyFont="1" applyFill="1" applyBorder="1" applyAlignment="1" applyProtection="1">
      <alignment horizontal="left" vertical="center"/>
    </xf>
    <xf numFmtId="39" fontId="23" fillId="4" borderId="13" xfId="0" applyNumberFormat="1" applyFont="1" applyFill="1" applyBorder="1" applyAlignment="1" applyProtection="1">
      <alignment vertical="center"/>
    </xf>
    <xf numFmtId="39" fontId="23" fillId="4" borderId="16" xfId="0" applyNumberFormat="1" applyFont="1" applyFill="1" applyBorder="1" applyAlignment="1" applyProtection="1">
      <alignment vertical="center"/>
    </xf>
    <xf numFmtId="39" fontId="24" fillId="4" borderId="13" xfId="0" applyNumberFormat="1" applyFont="1" applyFill="1" applyBorder="1" applyAlignment="1" applyProtection="1">
      <alignment vertical="center"/>
    </xf>
    <xf numFmtId="39" fontId="4" fillId="2" borderId="11" xfId="0" applyNumberFormat="1" applyFont="1" applyFill="1" applyBorder="1" applyAlignment="1" applyProtection="1">
      <alignment vertical="center"/>
    </xf>
    <xf numFmtId="39" fontId="19" fillId="2" borderId="11" xfId="0" applyNumberFormat="1" applyFont="1" applyFill="1" applyBorder="1" applyAlignment="1" applyProtection="1">
      <alignment vertical="center"/>
    </xf>
    <xf numFmtId="0" fontId="10" fillId="0" borderId="10" xfId="0" applyFont="1" applyFill="1" applyBorder="1"/>
    <xf numFmtId="0" fontId="9" fillId="0" borderId="2" xfId="0" applyFont="1" applyFill="1" applyBorder="1" applyAlignment="1" applyProtection="1">
      <alignment horizontal="left" vertical="center"/>
    </xf>
    <xf numFmtId="0" fontId="9" fillId="0" borderId="3" xfId="0" applyFont="1" applyFill="1" applyBorder="1" applyAlignment="1">
      <alignment vertical="center"/>
    </xf>
    <xf numFmtId="0" fontId="9" fillId="0" borderId="3" xfId="0" applyFont="1" applyFill="1" applyBorder="1" applyAlignment="1" applyProtection="1">
      <alignment horizontal="left" vertical="center"/>
    </xf>
    <xf numFmtId="0" fontId="9" fillId="0" borderId="4" xfId="0" applyFont="1" applyFill="1" applyBorder="1" applyAlignment="1" applyProtection="1">
      <alignment horizontal="center" vertical="center"/>
    </xf>
    <xf numFmtId="39" fontId="5" fillId="0" borderId="5" xfId="0" applyNumberFormat="1" applyFont="1" applyBorder="1" applyAlignment="1" applyProtection="1">
      <alignment horizontal="left" vertical="center"/>
    </xf>
    <xf numFmtId="39" fontId="6" fillId="0" borderId="4" xfId="0" applyNumberFormat="1" applyFont="1" applyBorder="1" applyAlignment="1" applyProtection="1">
      <alignment horizontal="left" vertical="center"/>
    </xf>
    <xf numFmtId="39" fontId="6" fillId="0" borderId="8" xfId="0" applyNumberFormat="1" applyFont="1" applyBorder="1" applyAlignment="1" applyProtection="1">
      <alignment horizontal="fill" vertical="center"/>
    </xf>
    <xf numFmtId="39" fontId="5" fillId="0" borderId="12" xfId="0" applyNumberFormat="1" applyFont="1" applyFill="1" applyBorder="1" applyAlignment="1" applyProtection="1">
      <alignment horizontal="right" vertical="center"/>
    </xf>
    <xf numFmtId="39" fontId="6" fillId="0" borderId="4" xfId="0" applyNumberFormat="1" applyFont="1" applyBorder="1" applyAlignment="1" applyProtection="1">
      <alignment horizontal="fill" vertical="center"/>
    </xf>
    <xf numFmtId="39" fontId="5" fillId="0" borderId="2" xfId="0" applyNumberFormat="1" applyFont="1" applyBorder="1" applyAlignment="1" applyProtection="1">
      <alignment horizontal="left" vertical="center"/>
    </xf>
    <xf numFmtId="39" fontId="5" fillId="0" borderId="6" xfId="0" applyNumberFormat="1" applyFont="1" applyBorder="1" applyAlignment="1" applyProtection="1">
      <alignment vertical="center"/>
    </xf>
    <xf numFmtId="39" fontId="5" fillId="0" borderId="0" xfId="0" applyNumberFormat="1" applyFont="1" applyBorder="1"/>
    <xf numFmtId="0" fontId="1" fillId="0" borderId="0" xfId="0" applyFont="1"/>
    <xf numFmtId="39" fontId="9" fillId="0" borderId="12" xfId="0" applyNumberFormat="1" applyFont="1" applyFill="1" applyBorder="1" applyAlignment="1" applyProtection="1">
      <alignment vertical="center"/>
    </xf>
    <xf numFmtId="39" fontId="4" fillId="0" borderId="6" xfId="0" applyNumberFormat="1" applyFont="1" applyFill="1" applyBorder="1" applyAlignment="1" applyProtection="1">
      <alignment vertical="center"/>
    </xf>
    <xf numFmtId="0" fontId="1" fillId="0" borderId="16" xfId="0" applyFont="1" applyBorder="1" applyAlignment="1" applyProtection="1">
      <alignment horizontal="center" vertical="center"/>
    </xf>
    <xf numFmtId="49" fontId="1" fillId="0" borderId="12" xfId="0" applyNumberFormat="1" applyFont="1" applyFill="1" applyBorder="1" applyAlignment="1" applyProtection="1">
      <alignment horizontal="left" vertical="center"/>
    </xf>
    <xf numFmtId="39" fontId="16" fillId="0" borderId="10" xfId="0" applyNumberFormat="1" applyFont="1" applyFill="1" applyBorder="1" applyAlignment="1" applyProtection="1">
      <alignment vertical="center"/>
    </xf>
    <xf numFmtId="0" fontId="4" fillId="0" borderId="15" xfId="0" applyFont="1" applyFill="1" applyBorder="1" applyAlignment="1">
      <alignment vertical="center"/>
    </xf>
    <xf numFmtId="49" fontId="19" fillId="0" borderId="10" xfId="0" applyNumberFormat="1" applyFont="1" applyFill="1" applyBorder="1" applyAlignment="1" applyProtection="1">
      <alignment horizontal="left" vertical="center"/>
    </xf>
    <xf numFmtId="39" fontId="19" fillId="0" borderId="11" xfId="0" applyNumberFormat="1" applyFont="1" applyFill="1" applyBorder="1" applyAlignment="1" applyProtection="1">
      <alignment vertical="center"/>
    </xf>
    <xf numFmtId="0" fontId="19" fillId="0" borderId="10" xfId="0" applyFont="1" applyFill="1" applyBorder="1" applyAlignment="1" applyProtection="1">
      <alignment vertical="center"/>
    </xf>
    <xf numFmtId="0" fontId="1" fillId="0" borderId="10" xfId="0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 applyProtection="1">
      <alignment horizontal="center" vertical="center"/>
    </xf>
    <xf numFmtId="0" fontId="14" fillId="0" borderId="13" xfId="0" applyFont="1" applyFill="1" applyBorder="1" applyAlignment="1" applyProtection="1">
      <alignment horizontal="left" vertical="center"/>
    </xf>
    <xf numFmtId="0" fontId="4" fillId="0" borderId="13" xfId="0" applyFont="1" applyFill="1" applyBorder="1" applyAlignment="1">
      <alignment horizontal="center" vertical="center"/>
    </xf>
    <xf numFmtId="39" fontId="4" fillId="0" borderId="13" xfId="0" applyNumberFormat="1" applyFont="1" applyFill="1" applyBorder="1" applyAlignment="1" applyProtection="1">
      <alignment horizontal="center" vertical="center"/>
    </xf>
    <xf numFmtId="0" fontId="11" fillId="0" borderId="11" xfId="0" applyFont="1" applyFill="1" applyBorder="1"/>
    <xf numFmtId="49" fontId="4" fillId="0" borderId="13" xfId="0" applyNumberFormat="1" applyFont="1" applyFill="1" applyBorder="1" applyAlignment="1" applyProtection="1">
      <alignment horizontal="left" vertical="center"/>
    </xf>
    <xf numFmtId="0" fontId="15" fillId="0" borderId="13" xfId="0" applyFont="1" applyFill="1" applyBorder="1" applyAlignment="1" applyProtection="1">
      <alignment horizontal="left" vertical="center"/>
    </xf>
    <xf numFmtId="39" fontId="4" fillId="0" borderId="13" xfId="0" applyNumberFormat="1" applyFont="1" applyFill="1" applyBorder="1" applyAlignment="1" applyProtection="1">
      <alignment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 applyProtection="1">
      <alignment horizontal="left" vertical="center"/>
    </xf>
    <xf numFmtId="0" fontId="1" fillId="0" borderId="16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 applyProtection="1">
      <alignment horizontal="left" vertical="center"/>
    </xf>
    <xf numFmtId="0" fontId="9" fillId="0" borderId="5" xfId="0" applyFont="1" applyFill="1" applyBorder="1" applyAlignment="1" applyProtection="1">
      <alignment horizontal="left" vertical="center"/>
    </xf>
    <xf numFmtId="0" fontId="20" fillId="0" borderId="10" xfId="0" applyFont="1" applyFill="1" applyBorder="1" applyAlignment="1" applyProtection="1">
      <alignment vertical="center"/>
    </xf>
    <xf numFmtId="0" fontId="19" fillId="2" borderId="5" xfId="0" applyFont="1" applyFill="1" applyBorder="1" applyAlignment="1" applyProtection="1">
      <alignment horizontal="left" vertical="center"/>
    </xf>
    <xf numFmtId="0" fontId="19" fillId="2" borderId="10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left" vertical="center"/>
    </xf>
    <xf numFmtId="0" fontId="9" fillId="2" borderId="10" xfId="0" applyFont="1" applyFill="1" applyBorder="1" applyAlignment="1" applyProtection="1">
      <alignment horizontal="left" vertical="center"/>
    </xf>
    <xf numFmtId="49" fontId="20" fillId="2" borderId="10" xfId="0" applyNumberFormat="1" applyFont="1" applyFill="1" applyBorder="1" applyAlignment="1" applyProtection="1">
      <alignment horizontal="left" vertical="center"/>
    </xf>
    <xf numFmtId="0" fontId="20" fillId="2" borderId="10" xfId="0" applyFont="1" applyFill="1" applyBorder="1" applyAlignment="1" applyProtection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9" fillId="2" borderId="0" xfId="0" applyFont="1" applyFill="1"/>
    <xf numFmtId="0" fontId="10" fillId="2" borderId="0" xfId="0" applyFont="1" applyFill="1"/>
    <xf numFmtId="49" fontId="9" fillId="2" borderId="10" xfId="0" applyNumberFormat="1" applyFont="1" applyFill="1" applyBorder="1" applyAlignment="1" applyProtection="1">
      <alignment horizontal="left" vertical="center"/>
    </xf>
    <xf numFmtId="0" fontId="4" fillId="2" borderId="0" xfId="0" applyFont="1" applyFill="1"/>
    <xf numFmtId="0" fontId="4" fillId="0" borderId="0" xfId="0" applyFont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49" fontId="1" fillId="0" borderId="9" xfId="0" applyNumberFormat="1" applyFont="1" applyBorder="1" applyAlignment="1" applyProtection="1">
      <alignment horizontal="left" vertical="center"/>
    </xf>
    <xf numFmtId="0" fontId="9" fillId="0" borderId="11" xfId="0" applyFont="1" applyBorder="1" applyAlignment="1">
      <alignment horizontal="center" vertical="center"/>
    </xf>
    <xf numFmtId="39" fontId="9" fillId="0" borderId="11" xfId="0" applyNumberFormat="1" applyFont="1" applyBorder="1" applyAlignment="1" applyProtection="1">
      <alignment vertical="center"/>
    </xf>
    <xf numFmtId="49" fontId="1" fillId="2" borderId="10" xfId="0" applyNumberFormat="1" applyFont="1" applyFill="1" applyBorder="1" applyAlignment="1" applyProtection="1">
      <alignment horizontal="left" vertical="center"/>
    </xf>
    <xf numFmtId="39" fontId="1" fillId="2" borderId="10" xfId="0" applyNumberFormat="1" applyFont="1" applyFill="1" applyBorder="1" applyAlignment="1" applyProtection="1">
      <alignment horizontal="right" vertical="center"/>
    </xf>
    <xf numFmtId="39" fontId="4" fillId="2" borderId="10" xfId="0" applyNumberFormat="1" applyFont="1" applyFill="1" applyBorder="1" applyAlignment="1" applyProtection="1">
      <alignment horizontal="right" vertical="center"/>
    </xf>
    <xf numFmtId="39" fontId="9" fillId="2" borderId="10" xfId="0" applyNumberFormat="1" applyFont="1" applyFill="1" applyBorder="1" applyAlignment="1" applyProtection="1">
      <alignment horizontal="right" vertical="center"/>
    </xf>
    <xf numFmtId="0" fontId="4" fillId="2" borderId="15" xfId="0" applyFont="1" applyFill="1" applyBorder="1" applyAlignment="1">
      <alignment vertical="center"/>
    </xf>
    <xf numFmtId="0" fontId="4" fillId="2" borderId="12" xfId="0" applyFont="1" applyFill="1" applyBorder="1" applyAlignment="1" applyProtection="1">
      <alignment horizontal="center" vertical="center"/>
    </xf>
    <xf numFmtId="39" fontId="5" fillId="2" borderId="11" xfId="0" applyNumberFormat="1" applyFont="1" applyFill="1" applyBorder="1" applyAlignment="1" applyProtection="1">
      <alignment horizontal="right" vertical="center"/>
    </xf>
    <xf numFmtId="39" fontId="5" fillId="2" borderId="11" xfId="0" applyNumberFormat="1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>
      <alignment vertical="center"/>
    </xf>
    <xf numFmtId="0" fontId="5" fillId="2" borderId="11" xfId="0" applyFont="1" applyFill="1" applyBorder="1" applyAlignment="1" applyProtection="1">
      <alignment horizontal="center" vertical="center"/>
    </xf>
    <xf numFmtId="39" fontId="5" fillId="2" borderId="4" xfId="0" applyNumberFormat="1" applyFont="1" applyFill="1" applyBorder="1" applyAlignment="1" applyProtection="1">
      <alignment horizontal="right" vertical="center"/>
    </xf>
    <xf numFmtId="39" fontId="5" fillId="2" borderId="8" xfId="0" applyNumberFormat="1" applyFont="1" applyFill="1" applyBorder="1" applyAlignment="1" applyProtection="1">
      <alignment horizontal="right" vertical="center"/>
    </xf>
    <xf numFmtId="39" fontId="12" fillId="2" borderId="16" xfId="0" applyNumberFormat="1" applyFont="1" applyFill="1" applyBorder="1" applyAlignment="1" applyProtection="1">
      <alignment horizontal="right" vertical="center"/>
    </xf>
    <xf numFmtId="0" fontId="5" fillId="2" borderId="4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8" xfId="0" applyFont="1" applyFill="1" applyBorder="1" applyAlignment="1" applyProtection="1">
      <alignment horizontal="fill" vertical="center"/>
    </xf>
    <xf numFmtId="39" fontId="5" fillId="2" borderId="16" xfId="0" applyNumberFormat="1" applyFont="1" applyFill="1" applyBorder="1" applyAlignment="1" applyProtection="1">
      <alignment horizontal="right" vertical="center"/>
    </xf>
    <xf numFmtId="0" fontId="5" fillId="2" borderId="8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left" vertical="center"/>
    </xf>
    <xf numFmtId="165" fontId="4" fillId="2" borderId="11" xfId="6" applyFont="1" applyFill="1" applyBorder="1" applyAlignment="1" applyProtection="1">
      <alignment horizontal="left" vertical="center"/>
    </xf>
    <xf numFmtId="39" fontId="4" fillId="2" borderId="9" xfId="0" applyNumberFormat="1" applyFont="1" applyFill="1" applyBorder="1" applyAlignment="1" applyProtection="1">
      <alignment vertical="center"/>
    </xf>
    <xf numFmtId="169" fontId="4" fillId="2" borderId="10" xfId="0" applyNumberFormat="1" applyFont="1" applyFill="1" applyBorder="1" applyAlignment="1" applyProtection="1">
      <alignment horizontal="right" vertical="center"/>
    </xf>
    <xf numFmtId="39" fontId="4" fillId="2" borderId="11" xfId="0" applyNumberFormat="1" applyFont="1" applyFill="1" applyBorder="1" applyAlignment="1" applyProtection="1">
      <alignment horizontal="right" vertical="center"/>
    </xf>
    <xf numFmtId="39" fontId="4" fillId="2" borderId="8" xfId="0" applyNumberFormat="1" applyFont="1" applyFill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left" vertical="center"/>
    </xf>
    <xf numFmtId="39" fontId="4" fillId="2" borderId="8" xfId="0" applyNumberFormat="1" applyFont="1" applyFill="1" applyBorder="1" applyAlignment="1" applyProtection="1">
      <alignment vertical="center"/>
    </xf>
    <xf numFmtId="0" fontId="1" fillId="0" borderId="12" xfId="0" applyFont="1" applyBorder="1" applyAlignment="1" applyProtection="1">
      <alignment horizontal="left" vertical="center"/>
    </xf>
    <xf numFmtId="0" fontId="11" fillId="0" borderId="10" xfId="0" applyFont="1" applyFill="1" applyBorder="1"/>
    <xf numFmtId="49" fontId="24" fillId="5" borderId="13" xfId="0" applyNumberFormat="1" applyFont="1" applyFill="1" applyBorder="1" applyAlignment="1" applyProtection="1">
      <alignment horizontal="left" vertical="center"/>
    </xf>
    <xf numFmtId="0" fontId="24" fillId="5" borderId="13" xfId="0" applyFont="1" applyFill="1" applyBorder="1" applyAlignment="1" applyProtection="1">
      <alignment horizontal="left" vertical="center"/>
    </xf>
    <xf numFmtId="0" fontId="24" fillId="5" borderId="13" xfId="0" applyFont="1" applyFill="1" applyBorder="1" applyAlignment="1">
      <alignment horizontal="center" vertical="center"/>
    </xf>
    <xf numFmtId="39" fontId="24" fillId="5" borderId="13" xfId="0" applyNumberFormat="1" applyFont="1" applyFill="1" applyBorder="1" applyAlignment="1" applyProtection="1">
      <alignment vertical="center"/>
    </xf>
    <xf numFmtId="0" fontId="19" fillId="0" borderId="12" xfId="0" applyFont="1" applyBorder="1" applyAlignment="1" applyProtection="1">
      <alignment horizontal="left" vertical="center"/>
    </xf>
    <xf numFmtId="0" fontId="4" fillId="0" borderId="8" xfId="0" applyFont="1" applyFill="1" applyBorder="1" applyAlignment="1" applyProtection="1">
      <alignment horizontal="left" vertical="center"/>
    </xf>
    <xf numFmtId="39" fontId="5" fillId="0" borderId="12" xfId="0" applyNumberFormat="1" applyFont="1" applyBorder="1"/>
  </cellXfs>
  <cellStyles count="9">
    <cellStyle name="Dia" xfId="1" xr:uid="{00000000-0005-0000-0000-000000000000}"/>
    <cellStyle name="Encabez1" xfId="2" xr:uid="{00000000-0005-0000-0000-000001000000}"/>
    <cellStyle name="Encabez2" xfId="3" xr:uid="{00000000-0005-0000-0000-000002000000}"/>
    <cellStyle name="Fijo" xfId="4" xr:uid="{00000000-0005-0000-0000-000003000000}"/>
    <cellStyle name="Financiero" xfId="5" xr:uid="{00000000-0005-0000-0000-000004000000}"/>
    <cellStyle name="Millares" xfId="6" builtinId="3"/>
    <cellStyle name="Monetario" xfId="7" xr:uid="{00000000-0005-0000-0000-000006000000}"/>
    <cellStyle name="Normal" xfId="0" builtinId="0"/>
    <cellStyle name="Total" xfId="8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hartsheet" Target="chartsheets/sheet2.xml" /><Relationship Id="rId11" Type="http://schemas.openxmlformats.org/officeDocument/2006/relationships/calcChain" Target="calcChain.xml" /><Relationship Id="rId5" Type="http://schemas.openxmlformats.org/officeDocument/2006/relationships/chartsheet" Target="chartsheets/sheet1.xml" /><Relationship Id="rId10" Type="http://schemas.openxmlformats.org/officeDocument/2006/relationships/sharedStrings" Target="sharedStrings.xml" /><Relationship Id="rId4" Type="http://schemas.openxmlformats.org/officeDocument/2006/relationships/worksheet" Target="worksheets/sheet4.xml" /><Relationship Id="rId9" Type="http://schemas.openxmlformats.org/officeDocument/2006/relationships/styles" Target="styles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
MUNCIPALIDAD DE MENDIOLAZA
DISTRIBUCIÓN PORCENTUAL DE LOS RECURSOS
AÑO 2023</a:t>
            </a:r>
            <a:endParaRPr lang="es-AR" sz="1800" b="1" i="0" u="none" strike="noStrike" baseline="0">
              <a:effectLst/>
            </a:endParaRPr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15749242883101203"/>
          <c:y val="1.3091619361533307E-2"/>
        </c:manualLayout>
      </c:layout>
      <c:overlay val="0"/>
    </c:title>
    <c:autoTitleDeleted val="0"/>
    <c:view3D>
      <c:rotX val="2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7393443150894481"/>
          <c:y val="0.51321437642875289"/>
          <c:w val="0.51920122887864828"/>
          <c:h val="0.18869828456105001"/>
        </c:manualLayout>
      </c:layout>
      <c:pie3DChart>
        <c:varyColors val="1"/>
        <c:ser>
          <c:idx val="0"/>
          <c:order val="0"/>
          <c:dLbls>
            <c:dLbl>
              <c:idx val="0"/>
              <c:layout>
                <c:manualLayout>
                  <c:x val="6.5299108253670149E-2"/>
                  <c:y val="-2.17036314569440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1F4-46BF-BB42-7D59C14F780A}"/>
                </c:ext>
              </c:extLst>
            </c:dLbl>
            <c:dLbl>
              <c:idx val="1"/>
              <c:layout>
                <c:manualLayout>
                  <c:x val="-4.5013819701108793E-2"/>
                  <c:y val="6.861104055541444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1F4-46BF-BB42-7D59C14F780A}"/>
                </c:ext>
              </c:extLst>
            </c:dLbl>
            <c:dLbl>
              <c:idx val="2"/>
              <c:layout>
                <c:manualLayout>
                  <c:x val="-3.4622529326691305E-2"/>
                  <c:y val="4.583576750486838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1F4-46BF-BB42-7D59C14F780A}"/>
                </c:ext>
              </c:extLst>
            </c:dLbl>
            <c:dLbl>
              <c:idx val="3"/>
              <c:layout>
                <c:manualLayout>
                  <c:x val="-7.0529005302908579E-2"/>
                  <c:y val="6.62101007535348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1F4-46BF-BB42-7D59C14F780A}"/>
                </c:ext>
              </c:extLst>
            </c:dLbl>
            <c:dLbl>
              <c:idx val="4"/>
              <c:layout>
                <c:manualLayout>
                  <c:x val="-0.12098875140607424"/>
                  <c:y val="-2.36577131487596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1F4-46BF-BB42-7D59C14F780A}"/>
                </c:ext>
              </c:extLst>
            </c:dLbl>
            <c:dLbl>
              <c:idx val="5"/>
              <c:layout>
                <c:manualLayout>
                  <c:x val="-0.10237329262413628"/>
                  <c:y val="-6.82095080856827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1F4-46BF-BB42-7D59C14F780A}"/>
                </c:ext>
              </c:extLst>
            </c:dLbl>
            <c:dLbl>
              <c:idx val="6"/>
              <c:layout>
                <c:manualLayout>
                  <c:x val="-0.1387171782098667"/>
                  <c:y val="-0.122787126407586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1F4-46BF-BB42-7D59C14F780A}"/>
                </c:ext>
              </c:extLst>
            </c:dLbl>
            <c:dLbl>
              <c:idx val="7"/>
              <c:layout>
                <c:manualLayout>
                  <c:x val="9.6945203278161654E-2"/>
                  <c:y val="-0.1556932097197527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1F4-46BF-BB42-7D59C14F780A}"/>
                </c:ext>
              </c:extLst>
            </c:dLbl>
            <c:dLbl>
              <c:idx val="8"/>
              <c:layout>
                <c:manualLayout>
                  <c:x val="0.29027832235256307"/>
                  <c:y val="-0.1284462577258487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1F4-46BF-BB42-7D59C14F780A}"/>
                </c:ext>
              </c:extLst>
            </c:dLbl>
            <c:dLbl>
              <c:idx val="9"/>
              <c:layout>
                <c:manualLayout>
                  <c:x val="0.37871895045377402"/>
                  <c:y val="-8.435531330531233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1F4-46BF-BB42-7D59C14F780A}"/>
                </c:ext>
              </c:extLst>
            </c:dLbl>
            <c:dLbl>
              <c:idx val="1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1F4-46BF-BB42-7D59C14F780A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 de Graficos'!$A$17:$A$25</c:f>
              <c:strCache>
                <c:ptCount val="9"/>
                <c:pt idx="0">
                  <c:v>INGRESOS TRIBUTARIOS</c:v>
                </c:pt>
                <c:pt idx="1">
                  <c:v>OTROS INGR. JURISD. MUNICIP.</c:v>
                </c:pt>
                <c:pt idx="2">
                  <c:v>PART.IMPUESTOS PCIALES. Y NAC.</c:v>
                </c:pt>
                <c:pt idx="3">
                  <c:v>APORTES NO REITEGRABLES</c:v>
                </c:pt>
                <c:pt idx="4">
                  <c:v>INGR. DE OTRAS JURISDICCIONES</c:v>
                </c:pt>
                <c:pt idx="5">
                  <c:v>DE OTRAS INSTITUCIONES</c:v>
                </c:pt>
                <c:pt idx="6">
                  <c:v>BIENES MUEBLES</c:v>
                </c:pt>
                <c:pt idx="7">
                  <c:v>EXCED. LIQ. EJERCICIOS ANT.</c:v>
                </c:pt>
                <c:pt idx="8">
                  <c:v>NO CLASIFICADOS</c:v>
                </c:pt>
              </c:strCache>
            </c:strRef>
          </c:cat>
          <c:val>
            <c:numRef>
              <c:f>'Datos de Graficos'!$B$17:$B$25</c:f>
              <c:numCache>
                <c:formatCode>#,##0.00_);\(#,##0.00\)</c:formatCode>
                <c:ptCount val="9"/>
                <c:pt idx="0">
                  <c:v>1018430000</c:v>
                </c:pt>
                <c:pt idx="1">
                  <c:v>82830000</c:v>
                </c:pt>
                <c:pt idx="2">
                  <c:v>837350000</c:v>
                </c:pt>
                <c:pt idx="3">
                  <c:v>5000000</c:v>
                </c:pt>
                <c:pt idx="4">
                  <c:v>471814489</c:v>
                </c:pt>
                <c:pt idx="5">
                  <c:v>44746875.769999996</c:v>
                </c:pt>
                <c:pt idx="6">
                  <c:v>16130000</c:v>
                </c:pt>
                <c:pt idx="7">
                  <c:v>150000000</c:v>
                </c:pt>
                <c:pt idx="8">
                  <c:v>231598635.22999999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1F4-46BF-BB42-7D59C14F7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MUNICIPALIDAD DE MENDIOLAZA</a:t>
            </a:r>
          </a:p>
          <a:p>
            <a:pPr>
              <a:defRPr/>
            </a:pPr>
            <a:endParaRPr lang="en-US"/>
          </a:p>
          <a:p>
            <a:pPr>
              <a:defRPr/>
            </a:pPr>
            <a:r>
              <a:rPr lang="en-US"/>
              <a:t>DISTRIBUCIÓN PORCENTUAL DE LOS GASTOS</a:t>
            </a:r>
          </a:p>
          <a:p>
            <a:pPr>
              <a:defRPr/>
            </a:pPr>
            <a:endParaRPr lang="en-US"/>
          </a:p>
          <a:p>
            <a:pPr>
              <a:defRPr/>
            </a:pPr>
            <a:r>
              <a:rPr lang="en-US"/>
              <a:t>AÑO 2023</a:t>
            </a:r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17382101430869526"/>
          <c:y val="1.1132419335835087E-3"/>
        </c:manualLayout>
      </c:layout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9357798165137666"/>
          <c:y val="0.51000953288846562"/>
          <c:w val="0.48318042813455736"/>
          <c:h val="0.16682554814108672"/>
        </c:manualLayout>
      </c:layout>
      <c:pie3DChart>
        <c:varyColors val="1"/>
        <c:ser>
          <c:idx val="0"/>
          <c:order val="0"/>
          <c:dLbls>
            <c:dLbl>
              <c:idx val="0"/>
              <c:layout>
                <c:manualLayout>
                  <c:x val="8.6706903572537297E-2"/>
                  <c:y val="7.6673510367078037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8.8774064532256086E-2"/>
                  <c:y val="3.772969639540033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8.5874930771268454E-2"/>
                  <c:y val="8.270116235470566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667759945014535E-3"/>
                  <c:y val="7.522665005291885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8.1503844277529824E-2"/>
                  <c:y val="2.561268666631561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9.4223060827074059E-2"/>
                  <c:y val="-1.1287242389830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0.12761372570364185"/>
                  <c:y val="-5.294066035441855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0.19454919052549624"/>
                  <c:y val="-8.37481314835646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6.0776806568903656E-2"/>
                  <c:y val="-0.132437345331833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9.5253254633493323E-2"/>
                  <c:y val="-0.10425477617590068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0.18991013220121683"/>
                  <c:y val="-5.210146725928601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0.26930440146594586"/>
                  <c:y val="-2.04217023015389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 de Graficos'!$A$1:$A$12</c:f>
              <c:strCache>
                <c:ptCount val="12"/>
                <c:pt idx="0">
                  <c:v>PERSONAL</c:v>
                </c:pt>
                <c:pt idx="1">
                  <c:v>BIENES DE CONSUMO</c:v>
                </c:pt>
                <c:pt idx="2">
                  <c:v>SERVICIOS</c:v>
                </c:pt>
                <c:pt idx="3">
                  <c:v>INTERESES Y GTOS. DE LA DEUDA</c:v>
                </c:pt>
                <c:pt idx="4">
                  <c:v>TRANSF. P/FIN. EROG. CORRIENTES</c:v>
                </c:pt>
                <c:pt idx="5">
                  <c:v>BIENES DE CAPITAL</c:v>
                </c:pt>
                <c:pt idx="6">
                  <c:v>TRABAJOS PUBLICOS</c:v>
                </c:pt>
                <c:pt idx="7">
                  <c:v>AMORTIZACION DE LA DEUDA</c:v>
                </c:pt>
                <c:pt idx="8">
                  <c:v>NO CLASIFICADOS</c:v>
                </c:pt>
                <c:pt idx="9">
                  <c:v>CONCEJO DELIBERANTE</c:v>
                </c:pt>
                <c:pt idx="10">
                  <c:v>TRIBUNAL DE CUENTAS</c:v>
                </c:pt>
                <c:pt idx="11">
                  <c:v>SALUD</c:v>
                </c:pt>
              </c:strCache>
            </c:strRef>
          </c:cat>
          <c:val>
            <c:numRef>
              <c:f>'Datos de Graficos'!$B$1:$B$12</c:f>
              <c:numCache>
                <c:formatCode>#,##0.00_);\(#,##0.00\)</c:formatCode>
                <c:ptCount val="12"/>
                <c:pt idx="0">
                  <c:v>1053000000</c:v>
                </c:pt>
                <c:pt idx="1">
                  <c:v>146270000</c:v>
                </c:pt>
                <c:pt idx="2">
                  <c:v>232470000</c:v>
                </c:pt>
                <c:pt idx="3">
                  <c:v>9900000</c:v>
                </c:pt>
                <c:pt idx="4">
                  <c:v>199020000</c:v>
                </c:pt>
                <c:pt idx="5">
                  <c:v>58000000</c:v>
                </c:pt>
                <c:pt idx="6">
                  <c:v>814798864.76999998</c:v>
                </c:pt>
                <c:pt idx="7">
                  <c:v>14350000</c:v>
                </c:pt>
                <c:pt idx="8">
                  <c:v>231598635.22999999</c:v>
                </c:pt>
                <c:pt idx="9">
                  <c:v>21510000</c:v>
                </c:pt>
                <c:pt idx="10">
                  <c:v>8732500</c:v>
                </c:pt>
                <c:pt idx="11">
                  <c:v>68250000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C38-4E48-85C1-C7EE3B6119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5.bin" 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 /><Relationship Id="rId1" Type="http://schemas.openxmlformats.org/officeDocument/2006/relationships/printerSettings" Target="../printerSettings/printerSettings6.bin" 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>
    <tabColor theme="8" tint="0.39997558519241921"/>
  </sheetPr>
  <sheetViews>
    <sheetView zoomScale="75" workbookViewId="0"/>
  </sheetViews>
  <pageMargins left="0.78740157480314965" right="0.78740157480314965" top="2.5590551181102366" bottom="0.98425196850393704" header="0" footer="0"/>
  <pageSetup paperSize="5" orientation="portrait" r:id="rId1"/>
  <headerFooter alignWithMargins="0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>
    <tabColor theme="5" tint="-0.249977111117893"/>
  </sheetPr>
  <sheetViews>
    <sheetView workbookViewId="0"/>
  </sheetViews>
  <pageMargins left="0.78740157480314965" right="0.78740157480314965" top="1.9685039370078741" bottom="0.98425196850393704" header="0" footer="0"/>
  <pageSetup paperSize="5" orientation="portrait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 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6223000" cy="9448800"/>
    <xdr:graphicFrame macro="">
      <xdr:nvGraphicFramePr>
        <xdr:cNvPr id="2" name="shape">
          <a:extLst>
            <a:ext uri="{FF2B5EF4-FFF2-40B4-BE49-F238E27FC236}">
              <a16:creationId xmlns:a16="http://schemas.microsoft.com/office/drawing/2014/main" id="{1447EF02-DFBB-4FAC-A583-73F2F44A17C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6229350" cy="10001250"/>
    <xdr:graphicFrame macro="">
      <xdr:nvGraphicFramePr>
        <xdr:cNvPr id="2" name="shape">
          <a:extLst>
            <a:ext uri="{FF2B5EF4-FFF2-40B4-BE49-F238E27FC236}">
              <a16:creationId xmlns:a16="http://schemas.microsoft.com/office/drawing/2014/main" id="{D2CEA427-2E60-4F22-9B61-666862504C6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 /><Relationship Id="rId2" Type="http://schemas.openxmlformats.org/officeDocument/2006/relationships/vmlDrawing" Target="../drawings/vmlDrawing1.vml" /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 /><Relationship Id="rId2" Type="http://schemas.openxmlformats.org/officeDocument/2006/relationships/vmlDrawing" Target="../drawings/vmlDrawing2.vml" /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syncVertical="1" syncRef="A1" transitionEvaluation="1">
    <tabColor theme="5" tint="0.59999389629810485"/>
    <pageSetUpPr autoPageBreaks="0"/>
  </sheetPr>
  <dimension ref="A1:K461"/>
  <sheetViews>
    <sheetView showGridLines="0" view="pageBreakPreview" zoomScaleNormal="75" zoomScaleSheetLayoutView="100" workbookViewId="0">
      <selection activeCell="A3" sqref="A3"/>
    </sheetView>
  </sheetViews>
  <sheetFormatPr defaultColWidth="9.7890625" defaultRowHeight="14.25"/>
  <cols>
    <col min="1" max="1" width="17.59765625" style="249" customWidth="1"/>
    <col min="2" max="2" width="53.94921875" style="127" customWidth="1"/>
    <col min="3" max="3" width="16.34765625" style="127" customWidth="1"/>
    <col min="4" max="4" width="15.93359375" style="127" customWidth="1"/>
    <col min="5" max="5" width="16.66015625" style="127" customWidth="1"/>
    <col min="6" max="6" width="14.578125" style="127" customWidth="1"/>
    <col min="7" max="7" width="18.74609375" style="127" customWidth="1"/>
    <col min="8" max="10" width="12.80859375" style="127" customWidth="1"/>
    <col min="11" max="11" width="14.7890625" style="127" customWidth="1"/>
    <col min="12" max="16384" width="9.7890625" style="127"/>
  </cols>
  <sheetData>
    <row r="1" spans="1:11" ht="30.75" customHeight="1">
      <c r="A1" s="273" t="s">
        <v>0</v>
      </c>
      <c r="B1" s="274"/>
      <c r="C1" s="274"/>
      <c r="D1" s="274"/>
      <c r="E1" s="275" t="s">
        <v>1380</v>
      </c>
      <c r="F1" s="274"/>
      <c r="G1" s="276" t="s">
        <v>1</v>
      </c>
      <c r="H1" s="181"/>
      <c r="I1" s="181"/>
      <c r="J1" s="181"/>
    </row>
    <row r="2" spans="1:11" ht="21" customHeight="1">
      <c r="A2" s="88" t="s">
        <v>2</v>
      </c>
      <c r="B2" s="88"/>
      <c r="C2" s="88" t="s">
        <v>4</v>
      </c>
      <c r="D2" s="88" t="s">
        <v>5</v>
      </c>
      <c r="E2" s="88" t="s">
        <v>6</v>
      </c>
      <c r="F2" s="88" t="s">
        <v>7</v>
      </c>
      <c r="G2" s="89" t="s">
        <v>8</v>
      </c>
      <c r="H2" s="181"/>
      <c r="I2" s="181"/>
      <c r="J2" s="181"/>
    </row>
    <row r="3" spans="1:11" ht="17.100000000000001" customHeight="1">
      <c r="A3" s="230" t="s">
        <v>476</v>
      </c>
      <c r="B3" s="231" t="s">
        <v>9</v>
      </c>
      <c r="C3" s="348"/>
      <c r="D3" s="348"/>
      <c r="E3" s="232"/>
      <c r="F3" s="232"/>
      <c r="G3" s="232">
        <f>SUM(F4:F52)</f>
        <v>2415424489</v>
      </c>
      <c r="H3" s="233"/>
      <c r="I3" s="233"/>
      <c r="J3" s="233"/>
      <c r="K3" s="234"/>
    </row>
    <row r="4" spans="1:11" ht="17.100000000000001" customHeight="1">
      <c r="A4" s="114" t="s">
        <v>477</v>
      </c>
      <c r="B4" s="223" t="s">
        <v>10</v>
      </c>
      <c r="C4" s="137"/>
      <c r="D4" s="137"/>
      <c r="E4" s="115"/>
      <c r="F4" s="115">
        <f>SUM(E5:E28)</f>
        <v>1101260000</v>
      </c>
      <c r="G4" s="115"/>
      <c r="H4" s="233"/>
      <c r="I4" s="233"/>
      <c r="J4" s="233"/>
    </row>
    <row r="5" spans="1:11" ht="17.100000000000001" customHeight="1">
      <c r="A5" s="114" t="s">
        <v>478</v>
      </c>
      <c r="B5" s="223" t="s">
        <v>11</v>
      </c>
      <c r="C5" s="137"/>
      <c r="D5" s="137"/>
      <c r="E5" s="115">
        <f>SUM(D6:D27)</f>
        <v>1018430000</v>
      </c>
      <c r="F5" s="115"/>
      <c r="G5" s="115"/>
      <c r="H5" s="233"/>
      <c r="I5" s="181"/>
      <c r="J5" s="233"/>
      <c r="K5" s="234"/>
    </row>
    <row r="6" spans="1:11" ht="17.100000000000001" customHeight="1">
      <c r="A6" s="199" t="s">
        <v>479</v>
      </c>
      <c r="B6" s="128" t="s">
        <v>12</v>
      </c>
      <c r="C6" s="137"/>
      <c r="D6" s="330">
        <v>330000000</v>
      </c>
      <c r="E6" s="101"/>
      <c r="F6" s="101"/>
      <c r="G6" s="101"/>
      <c r="H6" s="233"/>
      <c r="I6" s="233"/>
      <c r="J6" s="233"/>
      <c r="K6" s="234"/>
    </row>
    <row r="7" spans="1:11" ht="17.100000000000001" customHeight="1">
      <c r="A7" s="199" t="s">
        <v>480</v>
      </c>
      <c r="B7" s="128" t="s">
        <v>13</v>
      </c>
      <c r="C7" s="137"/>
      <c r="D7" s="330">
        <v>22200000</v>
      </c>
      <c r="E7" s="226" t="s">
        <v>383</v>
      </c>
      <c r="F7" s="101"/>
      <c r="G7" s="101"/>
      <c r="H7" s="233"/>
      <c r="I7" s="233"/>
      <c r="J7" s="233"/>
      <c r="K7" s="234"/>
    </row>
    <row r="8" spans="1:11" ht="17.100000000000001" customHeight="1">
      <c r="A8" s="199" t="s">
        <v>481</v>
      </c>
      <c r="B8" s="235" t="s">
        <v>558</v>
      </c>
      <c r="C8" s="137"/>
      <c r="D8" s="137">
        <v>6200000</v>
      </c>
      <c r="E8" s="101"/>
      <c r="F8" s="101"/>
      <c r="G8" s="101"/>
      <c r="H8" s="233"/>
      <c r="I8" s="233"/>
      <c r="J8" s="233"/>
      <c r="K8" s="234"/>
    </row>
    <row r="9" spans="1:11" ht="17.100000000000001" customHeight="1">
      <c r="A9" s="199" t="s">
        <v>567</v>
      </c>
      <c r="B9" s="235" t="s">
        <v>920</v>
      </c>
      <c r="C9" s="137"/>
      <c r="D9" s="137">
        <v>28000000</v>
      </c>
      <c r="E9" s="101"/>
      <c r="F9" s="101"/>
      <c r="G9" s="101"/>
      <c r="H9" s="233"/>
      <c r="I9" s="233"/>
      <c r="J9" s="233"/>
      <c r="K9" s="234"/>
    </row>
    <row r="10" spans="1:11" ht="17.100000000000001" customHeight="1">
      <c r="A10" s="114" t="s">
        <v>1196</v>
      </c>
      <c r="B10" s="223" t="s">
        <v>14</v>
      </c>
      <c r="C10" s="215"/>
      <c r="D10" s="215">
        <f>SUM(C11:C11)</f>
        <v>31000000</v>
      </c>
      <c r="E10" s="115"/>
      <c r="F10" s="115"/>
      <c r="G10" s="115"/>
      <c r="H10" s="233"/>
      <c r="I10" s="233"/>
      <c r="J10" s="233"/>
      <c r="K10" s="234"/>
    </row>
    <row r="11" spans="1:11" ht="17.100000000000001" customHeight="1">
      <c r="A11" s="199" t="s">
        <v>1197</v>
      </c>
      <c r="B11" s="235" t="s">
        <v>921</v>
      </c>
      <c r="C11" s="349">
        <v>31000000</v>
      </c>
      <c r="D11" s="137"/>
      <c r="E11" s="101"/>
      <c r="F11" s="101"/>
      <c r="G11" s="101"/>
      <c r="H11" s="233"/>
      <c r="I11" s="233"/>
      <c r="J11" s="233"/>
      <c r="K11" s="234"/>
    </row>
    <row r="12" spans="1:11" ht="17.100000000000001" customHeight="1">
      <c r="A12" s="199" t="s">
        <v>1198</v>
      </c>
      <c r="B12" s="128" t="s">
        <v>15</v>
      </c>
      <c r="C12" s="137"/>
      <c r="D12" s="330">
        <v>31000000</v>
      </c>
      <c r="E12" s="101"/>
      <c r="F12" s="101"/>
      <c r="G12" s="101"/>
      <c r="H12" s="233"/>
      <c r="I12" s="233"/>
      <c r="J12" s="233"/>
      <c r="K12" s="234"/>
    </row>
    <row r="13" spans="1:11" ht="17.100000000000001" customHeight="1">
      <c r="A13" s="114" t="s">
        <v>1199</v>
      </c>
      <c r="B13" s="223" t="s">
        <v>16</v>
      </c>
      <c r="C13" s="215"/>
      <c r="D13" s="215">
        <f>SUM(C14:C16)</f>
        <v>10050000</v>
      </c>
      <c r="E13" s="115"/>
      <c r="F13" s="115"/>
      <c r="G13" s="115"/>
      <c r="H13" s="233"/>
      <c r="I13" s="233"/>
      <c r="J13" s="233"/>
      <c r="K13" s="234"/>
    </row>
    <row r="14" spans="1:11" ht="17.100000000000001" customHeight="1">
      <c r="A14" s="199" t="s">
        <v>1200</v>
      </c>
      <c r="B14" s="235" t="s">
        <v>1048</v>
      </c>
      <c r="C14" s="330">
        <v>3000000</v>
      </c>
      <c r="D14" s="137"/>
      <c r="E14" s="101"/>
      <c r="F14" s="101"/>
      <c r="G14" s="101"/>
      <c r="H14" s="233"/>
      <c r="I14" s="233"/>
      <c r="J14" s="233"/>
      <c r="K14" s="234"/>
    </row>
    <row r="15" spans="1:11" ht="17.100000000000001" customHeight="1">
      <c r="A15" s="199" t="s">
        <v>1201</v>
      </c>
      <c r="B15" s="128" t="s">
        <v>17</v>
      </c>
      <c r="C15" s="330">
        <v>5500000</v>
      </c>
      <c r="D15" s="137"/>
      <c r="E15" s="101"/>
      <c r="F15" s="101"/>
      <c r="G15" s="101"/>
      <c r="H15" s="233"/>
      <c r="I15" s="233"/>
      <c r="J15" s="233"/>
      <c r="K15" s="234"/>
    </row>
    <row r="16" spans="1:11" ht="17.100000000000001" customHeight="1">
      <c r="A16" s="199" t="s">
        <v>1202</v>
      </c>
      <c r="B16" s="128" t="s">
        <v>390</v>
      </c>
      <c r="C16" s="330">
        <v>1550000</v>
      </c>
      <c r="D16" s="137"/>
      <c r="E16" s="101"/>
      <c r="F16" s="101"/>
      <c r="G16" s="101"/>
      <c r="H16" s="233"/>
      <c r="I16" s="233"/>
      <c r="J16" s="233"/>
      <c r="K16" s="234"/>
    </row>
    <row r="17" spans="1:11" s="175" customFormat="1" ht="17.100000000000001" customHeight="1">
      <c r="A17" s="114" t="s">
        <v>1203</v>
      </c>
      <c r="B17" s="223" t="s">
        <v>18</v>
      </c>
      <c r="C17" s="215"/>
      <c r="D17" s="331">
        <f>SUM(C18:C18)</f>
        <v>500000</v>
      </c>
      <c r="E17" s="115"/>
      <c r="F17" s="115"/>
      <c r="G17" s="115"/>
      <c r="H17" s="237"/>
      <c r="I17" s="237"/>
      <c r="J17" s="237"/>
      <c r="K17" s="238"/>
    </row>
    <row r="18" spans="1:11" s="175" customFormat="1" ht="17.100000000000001" customHeight="1">
      <c r="A18" s="199" t="s">
        <v>1204</v>
      </c>
      <c r="B18" s="128" t="s">
        <v>399</v>
      </c>
      <c r="C18" s="137">
        <v>500000</v>
      </c>
      <c r="D18" s="331"/>
      <c r="E18" s="115"/>
      <c r="F18" s="115"/>
      <c r="G18" s="115"/>
      <c r="H18" s="237"/>
      <c r="I18" s="237"/>
      <c r="J18" s="237"/>
      <c r="K18" s="238"/>
    </row>
    <row r="19" spans="1:11" ht="17.100000000000001" customHeight="1">
      <c r="A19" s="199" t="s">
        <v>1205</v>
      </c>
      <c r="B19" s="128" t="s">
        <v>19</v>
      </c>
      <c r="C19" s="137"/>
      <c r="D19" s="330">
        <v>1000000</v>
      </c>
      <c r="E19" s="101"/>
      <c r="F19" s="101"/>
      <c r="G19" s="101"/>
      <c r="H19" s="233"/>
      <c r="I19" s="233"/>
      <c r="J19" s="233"/>
      <c r="K19" s="234"/>
    </row>
    <row r="20" spans="1:11" ht="17.100000000000001" customHeight="1">
      <c r="A20" s="199" t="s">
        <v>1206</v>
      </c>
      <c r="B20" s="235" t="s">
        <v>568</v>
      </c>
      <c r="C20" s="137" t="s">
        <v>39</v>
      </c>
      <c r="D20" s="330">
        <v>40000000</v>
      </c>
      <c r="E20" s="101"/>
      <c r="F20" s="101"/>
      <c r="G20" s="101"/>
      <c r="H20" s="233"/>
      <c r="I20" s="233"/>
      <c r="J20" s="233"/>
      <c r="K20" s="234"/>
    </row>
    <row r="21" spans="1:11" ht="17.100000000000001" customHeight="1">
      <c r="A21" s="114" t="s">
        <v>482</v>
      </c>
      <c r="B21" s="223" t="s">
        <v>20</v>
      </c>
      <c r="C21" s="137"/>
      <c r="D21" s="215">
        <f>SUM(C22:C25)</f>
        <v>304100000</v>
      </c>
      <c r="E21" s="101"/>
      <c r="F21" s="101"/>
      <c r="G21" s="101"/>
      <c r="H21" s="233"/>
      <c r="I21" s="233"/>
      <c r="J21" s="233"/>
      <c r="K21" s="234"/>
    </row>
    <row r="22" spans="1:11" ht="16.5" customHeight="1">
      <c r="A22" s="199" t="s">
        <v>483</v>
      </c>
      <c r="B22" s="235" t="s">
        <v>1053</v>
      </c>
      <c r="C22" s="330">
        <v>22000000</v>
      </c>
      <c r="D22" s="137"/>
      <c r="E22" s="101"/>
      <c r="F22" s="101"/>
      <c r="G22" s="101"/>
      <c r="H22" s="233"/>
      <c r="I22" s="233"/>
      <c r="J22" s="233"/>
      <c r="K22" s="234"/>
    </row>
    <row r="23" spans="1:11" ht="16.5" customHeight="1">
      <c r="A23" s="199" t="s">
        <v>1207</v>
      </c>
      <c r="B23" s="235" t="s">
        <v>1055</v>
      </c>
      <c r="C23" s="330">
        <v>175000000</v>
      </c>
      <c r="D23" s="137"/>
      <c r="E23" s="101"/>
      <c r="F23" s="101"/>
      <c r="G23" s="101"/>
      <c r="H23" s="233"/>
      <c r="I23" s="233"/>
      <c r="J23" s="233"/>
      <c r="K23" s="234"/>
    </row>
    <row r="24" spans="1:11" ht="16.5" customHeight="1">
      <c r="A24" s="199" t="s">
        <v>1208</v>
      </c>
      <c r="B24" s="235" t="s">
        <v>1054</v>
      </c>
      <c r="C24" s="330">
        <v>106800000</v>
      </c>
      <c r="D24" s="137"/>
      <c r="E24" s="101"/>
      <c r="F24" s="101"/>
      <c r="G24" s="101"/>
      <c r="H24" s="233"/>
      <c r="I24" s="233"/>
      <c r="J24" s="233"/>
      <c r="K24" s="234"/>
    </row>
    <row r="25" spans="1:11" ht="16.5" customHeight="1">
      <c r="A25" s="199" t="s">
        <v>1209</v>
      </c>
      <c r="B25" s="128" t="s">
        <v>21</v>
      </c>
      <c r="C25" s="137">
        <v>300000</v>
      </c>
      <c r="D25" s="137"/>
      <c r="E25" s="101"/>
      <c r="F25" s="101"/>
      <c r="G25" s="101"/>
      <c r="H25" s="233"/>
      <c r="I25" s="233"/>
      <c r="J25" s="233"/>
      <c r="K25" s="234"/>
    </row>
    <row r="26" spans="1:11" ht="16.5" customHeight="1">
      <c r="A26" s="199" t="s">
        <v>484</v>
      </c>
      <c r="B26" s="128" t="s">
        <v>22</v>
      </c>
      <c r="C26" s="137"/>
      <c r="D26" s="330">
        <v>214000000</v>
      </c>
      <c r="E26" s="101"/>
      <c r="F26" s="101"/>
      <c r="G26" s="101"/>
      <c r="H26" s="233"/>
      <c r="I26" s="233"/>
      <c r="J26" s="233"/>
      <c r="K26" s="234"/>
    </row>
    <row r="27" spans="1:11" ht="16.5" customHeight="1">
      <c r="A27" s="199" t="s">
        <v>484</v>
      </c>
      <c r="B27" s="128" t="s">
        <v>23</v>
      </c>
      <c r="C27" s="137"/>
      <c r="D27" s="330">
        <v>380000</v>
      </c>
      <c r="E27" s="101"/>
      <c r="F27" s="101"/>
      <c r="G27" s="101"/>
      <c r="H27" s="233"/>
      <c r="I27" s="233"/>
      <c r="J27" s="233"/>
      <c r="K27" s="234"/>
    </row>
    <row r="28" spans="1:11" ht="17.100000000000001" customHeight="1">
      <c r="A28" s="114" t="s">
        <v>489</v>
      </c>
      <c r="B28" s="223" t="s">
        <v>24</v>
      </c>
      <c r="C28" s="137"/>
      <c r="D28" s="137"/>
      <c r="E28" s="115">
        <f>SUM(D29:D51)</f>
        <v>82830000</v>
      </c>
      <c r="F28" s="101"/>
      <c r="G28" s="101"/>
      <c r="H28" s="233"/>
      <c r="I28" s="233"/>
      <c r="J28" s="233"/>
      <c r="K28" s="234"/>
    </row>
    <row r="29" spans="1:11" ht="17.100000000000001" customHeight="1">
      <c r="A29" s="114" t="s">
        <v>1210</v>
      </c>
      <c r="B29" s="223" t="s">
        <v>25</v>
      </c>
      <c r="C29" s="137"/>
      <c r="D29" s="215">
        <f>SUM(C30:C33)</f>
        <v>1130000</v>
      </c>
      <c r="E29" s="101"/>
      <c r="F29" s="101"/>
      <c r="G29" s="101"/>
      <c r="H29" s="233"/>
      <c r="I29" s="233"/>
      <c r="J29" s="233"/>
      <c r="K29" s="234"/>
    </row>
    <row r="30" spans="1:11" ht="17.100000000000001" customHeight="1">
      <c r="A30" s="199" t="s">
        <v>1211</v>
      </c>
      <c r="B30" s="128" t="s">
        <v>26</v>
      </c>
      <c r="C30" s="137">
        <v>30000</v>
      </c>
      <c r="D30" s="137"/>
      <c r="E30" s="101"/>
      <c r="F30" s="101"/>
      <c r="G30" s="101"/>
      <c r="H30" s="233"/>
      <c r="I30" s="233"/>
      <c r="J30" s="233"/>
      <c r="K30" s="234"/>
    </row>
    <row r="31" spans="1:11" ht="17.100000000000001" customHeight="1">
      <c r="A31" s="199" t="s">
        <v>1212</v>
      </c>
      <c r="B31" s="128" t="s">
        <v>446</v>
      </c>
      <c r="C31" s="137">
        <v>300000</v>
      </c>
      <c r="D31" s="137"/>
      <c r="E31" s="101"/>
      <c r="F31" s="101"/>
      <c r="G31" s="101"/>
      <c r="H31" s="233"/>
      <c r="I31" s="233"/>
      <c r="J31" s="233"/>
      <c r="K31" s="234"/>
    </row>
    <row r="32" spans="1:11" ht="15.75" customHeight="1">
      <c r="A32" s="199" t="s">
        <v>1213</v>
      </c>
      <c r="B32" s="128" t="s">
        <v>27</v>
      </c>
      <c r="C32" s="137">
        <v>500000</v>
      </c>
      <c r="D32" s="137"/>
      <c r="E32" s="101"/>
      <c r="F32" s="101"/>
      <c r="G32" s="101"/>
      <c r="H32" s="233"/>
      <c r="I32" s="233"/>
      <c r="J32" s="233"/>
      <c r="K32" s="234"/>
    </row>
    <row r="33" spans="1:11" ht="15.75" customHeight="1">
      <c r="A33" s="199" t="s">
        <v>1214</v>
      </c>
      <c r="B33" s="235" t="s">
        <v>485</v>
      </c>
      <c r="C33" s="137">
        <v>300000</v>
      </c>
      <c r="D33" s="137"/>
      <c r="E33" s="101"/>
      <c r="F33" s="101"/>
      <c r="G33" s="101"/>
      <c r="H33" s="233"/>
      <c r="I33" s="233"/>
      <c r="J33" s="233"/>
      <c r="K33" s="234"/>
    </row>
    <row r="34" spans="1:11" ht="16.5" customHeight="1">
      <c r="A34" s="114" t="s">
        <v>490</v>
      </c>
      <c r="B34" s="223" t="s">
        <v>29</v>
      </c>
      <c r="C34" s="215"/>
      <c r="D34" s="215">
        <f>SUM(C35:C37)</f>
        <v>30000000</v>
      </c>
      <c r="E34" s="115"/>
      <c r="F34" s="115"/>
      <c r="G34" s="115"/>
      <c r="H34" s="233"/>
      <c r="I34" s="233"/>
      <c r="J34" s="233"/>
      <c r="K34" s="234"/>
    </row>
    <row r="35" spans="1:11" ht="17.100000000000001" customHeight="1">
      <c r="A35" s="199" t="s">
        <v>1215</v>
      </c>
      <c r="B35" s="199" t="s">
        <v>914</v>
      </c>
      <c r="C35" s="350">
        <v>20000000</v>
      </c>
      <c r="D35" s="270"/>
      <c r="E35" s="101"/>
      <c r="F35" s="101"/>
      <c r="G35" s="101"/>
      <c r="H35" s="233"/>
      <c r="I35" s="233"/>
      <c r="J35" s="233"/>
      <c r="K35" s="234"/>
    </row>
    <row r="36" spans="1:11" ht="17.100000000000001" customHeight="1">
      <c r="A36" s="199" t="s">
        <v>487</v>
      </c>
      <c r="B36" s="100" t="s">
        <v>30</v>
      </c>
      <c r="C36" s="350">
        <v>2000000</v>
      </c>
      <c r="D36" s="270"/>
      <c r="E36" s="101"/>
      <c r="F36" s="101"/>
      <c r="G36" s="101"/>
      <c r="H36" s="233"/>
      <c r="I36" s="233"/>
      <c r="J36" s="233"/>
      <c r="K36" s="234"/>
    </row>
    <row r="37" spans="1:11" ht="17.100000000000001" customHeight="1">
      <c r="A37" s="225" t="s">
        <v>486</v>
      </c>
      <c r="B37" s="225" t="s">
        <v>1046</v>
      </c>
      <c r="C37" s="351">
        <v>8000000</v>
      </c>
      <c r="D37" s="218"/>
      <c r="E37" s="133"/>
      <c r="F37" s="133"/>
      <c r="G37" s="133"/>
      <c r="H37" s="233"/>
      <c r="I37" s="233"/>
      <c r="J37" s="233"/>
      <c r="K37" s="234"/>
    </row>
    <row r="38" spans="1:11" ht="30.75" customHeight="1">
      <c r="A38" s="273" t="s">
        <v>0</v>
      </c>
      <c r="B38" s="274"/>
      <c r="C38" s="274"/>
      <c r="D38" s="274"/>
      <c r="E38" s="275" t="s">
        <v>1380</v>
      </c>
      <c r="F38" s="274"/>
      <c r="G38" s="276" t="s">
        <v>40</v>
      </c>
      <c r="H38" s="181"/>
      <c r="I38" s="181"/>
      <c r="J38" s="181"/>
    </row>
    <row r="39" spans="1:11" ht="21" customHeight="1">
      <c r="A39" s="88" t="s">
        <v>2</v>
      </c>
      <c r="B39" s="88"/>
      <c r="C39" s="88" t="s">
        <v>4</v>
      </c>
      <c r="D39" s="88" t="s">
        <v>5</v>
      </c>
      <c r="E39" s="88" t="s">
        <v>6</v>
      </c>
      <c r="F39" s="88" t="s">
        <v>7</v>
      </c>
      <c r="G39" s="89" t="s">
        <v>8</v>
      </c>
      <c r="H39" s="181"/>
      <c r="I39" s="181"/>
      <c r="J39" s="181"/>
    </row>
    <row r="40" spans="1:11" ht="15.75" customHeight="1">
      <c r="A40" s="114" t="s">
        <v>491</v>
      </c>
      <c r="B40" s="223" t="s">
        <v>31</v>
      </c>
      <c r="C40" s="115"/>
      <c r="D40" s="115">
        <f>SUM(C41:C44)</f>
        <v>5000000</v>
      </c>
      <c r="E40" s="115"/>
      <c r="F40" s="115"/>
      <c r="G40" s="115"/>
      <c r="H40" s="233"/>
      <c r="I40" s="233"/>
      <c r="J40" s="233"/>
      <c r="K40" s="234"/>
    </row>
    <row r="41" spans="1:11" ht="15.75" customHeight="1">
      <c r="A41" s="199" t="s">
        <v>492</v>
      </c>
      <c r="B41" s="128" t="s">
        <v>32</v>
      </c>
      <c r="C41" s="137">
        <v>500000</v>
      </c>
      <c r="D41" s="137"/>
      <c r="E41" s="101"/>
      <c r="F41" s="101"/>
      <c r="G41" s="101"/>
      <c r="H41" s="233"/>
      <c r="I41" s="233"/>
      <c r="J41" s="233"/>
      <c r="K41" s="234"/>
    </row>
    <row r="42" spans="1:11" ht="15.75" customHeight="1">
      <c r="A42" s="199" t="s">
        <v>493</v>
      </c>
      <c r="B42" s="128" t="s">
        <v>33</v>
      </c>
      <c r="C42" s="137">
        <v>1000000</v>
      </c>
      <c r="D42" s="137"/>
      <c r="E42" s="101"/>
      <c r="F42" s="101"/>
      <c r="G42" s="101"/>
      <c r="H42" s="233"/>
      <c r="I42" s="233"/>
      <c r="J42" s="233"/>
      <c r="K42" s="234"/>
    </row>
    <row r="43" spans="1:11" ht="15.75" customHeight="1">
      <c r="A43" s="199" t="s">
        <v>1045</v>
      </c>
      <c r="B43" s="128" t="s">
        <v>34</v>
      </c>
      <c r="C43" s="137">
        <v>3000000</v>
      </c>
      <c r="D43" s="137"/>
      <c r="E43" s="101"/>
      <c r="F43" s="101"/>
      <c r="G43" s="101"/>
      <c r="H43" s="181" t="s">
        <v>39</v>
      </c>
      <c r="I43" s="181"/>
      <c r="J43" s="181"/>
    </row>
    <row r="44" spans="1:11" ht="15.75" customHeight="1">
      <c r="A44" s="199" t="s">
        <v>1216</v>
      </c>
      <c r="B44" s="128" t="s">
        <v>35</v>
      </c>
      <c r="C44" s="330">
        <v>500000</v>
      </c>
      <c r="D44" s="137"/>
      <c r="E44" s="101"/>
      <c r="F44" s="101"/>
      <c r="G44" s="101"/>
      <c r="H44" s="181"/>
      <c r="I44" s="181"/>
      <c r="J44" s="181"/>
    </row>
    <row r="45" spans="1:11" ht="15.75" customHeight="1">
      <c r="A45" s="114" t="s">
        <v>494</v>
      </c>
      <c r="B45" s="223" t="s">
        <v>36</v>
      </c>
      <c r="C45" s="137"/>
      <c r="D45" s="215">
        <f>SUM(C46:C47)</f>
        <v>45000000</v>
      </c>
      <c r="E45" s="101"/>
      <c r="F45" s="101"/>
      <c r="G45" s="101"/>
      <c r="H45" s="181"/>
      <c r="I45" s="181"/>
      <c r="J45" s="181"/>
    </row>
    <row r="46" spans="1:11" ht="15.75" customHeight="1">
      <c r="A46" s="199" t="s">
        <v>495</v>
      </c>
      <c r="B46" s="128" t="s">
        <v>37</v>
      </c>
      <c r="C46" s="330">
        <v>25000000</v>
      </c>
      <c r="D46" s="137"/>
      <c r="E46" s="101"/>
      <c r="F46" s="101"/>
      <c r="G46" s="101"/>
      <c r="H46" s="181"/>
      <c r="I46" s="181"/>
      <c r="J46" s="181"/>
    </row>
    <row r="47" spans="1:11" ht="15.75" customHeight="1">
      <c r="A47" s="199" t="s">
        <v>496</v>
      </c>
      <c r="B47" s="128" t="s">
        <v>38</v>
      </c>
      <c r="C47" s="137">
        <v>20000000</v>
      </c>
      <c r="D47" s="137"/>
      <c r="E47" s="101"/>
      <c r="F47" s="101"/>
      <c r="G47" s="101"/>
      <c r="H47" s="233"/>
      <c r="I47" s="233"/>
      <c r="J47" s="233"/>
      <c r="K47" s="234"/>
    </row>
    <row r="48" spans="1:11" ht="17.100000000000001" customHeight="1">
      <c r="A48" s="114" t="s">
        <v>497</v>
      </c>
      <c r="B48" s="223" t="s">
        <v>488</v>
      </c>
      <c r="C48" s="137"/>
      <c r="D48" s="215">
        <f>SUM(C49:C50)</f>
        <v>700000</v>
      </c>
      <c r="E48" s="101"/>
      <c r="F48" s="101"/>
      <c r="G48" s="101"/>
      <c r="H48" s="233"/>
      <c r="I48" s="233"/>
      <c r="J48" s="233"/>
      <c r="K48" s="234"/>
    </row>
    <row r="49" spans="1:11" ht="16.5" customHeight="1">
      <c r="A49" s="199" t="s">
        <v>498</v>
      </c>
      <c r="B49" s="128" t="s">
        <v>41</v>
      </c>
      <c r="C49" s="101">
        <v>200000</v>
      </c>
      <c r="D49" s="101"/>
      <c r="E49" s="101"/>
      <c r="F49" s="101"/>
      <c r="G49" s="101"/>
      <c r="H49" s="233"/>
      <c r="I49" s="233"/>
      <c r="J49" s="233"/>
      <c r="K49" s="234"/>
    </row>
    <row r="50" spans="1:11" ht="17.100000000000001" customHeight="1">
      <c r="A50" s="199" t="s">
        <v>499</v>
      </c>
      <c r="B50" s="128" t="s">
        <v>42</v>
      </c>
      <c r="C50" s="101">
        <v>500000</v>
      </c>
      <c r="D50" s="101"/>
      <c r="E50" s="101"/>
      <c r="F50" s="101"/>
      <c r="G50" s="101"/>
      <c r="H50" s="233"/>
      <c r="I50" s="233"/>
      <c r="J50" s="233"/>
      <c r="K50" s="234"/>
    </row>
    <row r="51" spans="1:11" ht="17.100000000000001" customHeight="1">
      <c r="A51" s="199" t="s">
        <v>500</v>
      </c>
      <c r="B51" s="128" t="s">
        <v>43</v>
      </c>
      <c r="C51" s="101"/>
      <c r="D51" s="229">
        <v>1000000</v>
      </c>
      <c r="E51" s="101"/>
      <c r="F51" s="101"/>
      <c r="G51" s="101"/>
      <c r="H51" s="233"/>
      <c r="I51" s="233"/>
      <c r="J51" s="233"/>
      <c r="K51" s="234"/>
    </row>
    <row r="52" spans="1:11" ht="17.100000000000001" customHeight="1">
      <c r="A52" s="114" t="s">
        <v>501</v>
      </c>
      <c r="B52" s="223" t="s">
        <v>44</v>
      </c>
      <c r="C52" s="227" t="s">
        <v>39</v>
      </c>
      <c r="D52" s="137"/>
      <c r="E52" s="101"/>
      <c r="F52" s="115">
        <f>SUM(E53:E66)</f>
        <v>1314164489</v>
      </c>
      <c r="G52" s="101"/>
      <c r="H52" s="233"/>
      <c r="I52" s="233"/>
      <c r="J52" s="233"/>
      <c r="K52" s="234"/>
    </row>
    <row r="53" spans="1:11" ht="17.100000000000001" customHeight="1">
      <c r="A53" s="114" t="s">
        <v>502</v>
      </c>
      <c r="B53" s="223" t="s">
        <v>45</v>
      </c>
      <c r="C53" s="227" t="s">
        <v>39</v>
      </c>
      <c r="D53" s="137"/>
      <c r="E53" s="115">
        <f>SUM(D54:D63)</f>
        <v>837350000</v>
      </c>
      <c r="F53" s="101"/>
      <c r="G53" s="101"/>
      <c r="H53" s="233"/>
      <c r="I53" s="233"/>
      <c r="J53" s="233"/>
      <c r="K53" s="234"/>
    </row>
    <row r="54" spans="1:11" ht="17.100000000000001" customHeight="1">
      <c r="A54" s="199" t="s">
        <v>1217</v>
      </c>
      <c r="B54" s="128" t="s">
        <v>448</v>
      </c>
      <c r="C54" s="137"/>
      <c r="D54" s="137">
        <v>670000000</v>
      </c>
      <c r="E54" s="101"/>
      <c r="F54" s="101"/>
      <c r="G54" s="101"/>
      <c r="H54" s="233"/>
      <c r="I54" s="233"/>
      <c r="J54" s="233"/>
      <c r="K54" s="234"/>
    </row>
    <row r="55" spans="1:11" ht="17.100000000000001" customHeight="1">
      <c r="A55" s="199" t="s">
        <v>503</v>
      </c>
      <c r="B55" s="128" t="s">
        <v>46</v>
      </c>
      <c r="C55" s="137"/>
      <c r="D55" s="137">
        <v>28000000</v>
      </c>
      <c r="E55" s="101"/>
      <c r="F55" s="101"/>
      <c r="G55" s="101"/>
      <c r="H55" s="233"/>
      <c r="I55" s="233"/>
      <c r="J55" s="233"/>
      <c r="K55" s="234"/>
    </row>
    <row r="56" spans="1:11" ht="16.5" customHeight="1">
      <c r="A56" s="114" t="s">
        <v>504</v>
      </c>
      <c r="B56" s="114" t="s">
        <v>47</v>
      </c>
      <c r="C56" s="346"/>
      <c r="D56" s="215">
        <f>+C57</f>
        <v>97200000</v>
      </c>
      <c r="E56" s="101"/>
      <c r="F56" s="101"/>
      <c r="G56" s="101"/>
      <c r="H56" s="233" t="s">
        <v>39</v>
      </c>
      <c r="I56" s="233"/>
      <c r="J56" s="233"/>
      <c r="K56" s="234"/>
    </row>
    <row r="57" spans="1:11" s="181" customFormat="1" ht="20.25" customHeight="1">
      <c r="A57" s="199" t="s">
        <v>1218</v>
      </c>
      <c r="B57" s="100" t="s">
        <v>48</v>
      </c>
      <c r="C57" s="347">
        <v>97200000</v>
      </c>
      <c r="D57" s="137"/>
      <c r="E57" s="101"/>
      <c r="F57" s="101"/>
      <c r="G57" s="101"/>
    </row>
    <row r="58" spans="1:11" s="181" customFormat="1" ht="17.100000000000001" customHeight="1">
      <c r="A58" s="199" t="s">
        <v>505</v>
      </c>
      <c r="B58" s="100" t="s">
        <v>49</v>
      </c>
      <c r="C58" s="137"/>
      <c r="D58" s="137">
        <v>4700000</v>
      </c>
      <c r="E58" s="240"/>
      <c r="F58" s="101"/>
      <c r="G58" s="101"/>
      <c r="H58" s="233"/>
      <c r="I58" s="233"/>
      <c r="J58" s="233"/>
      <c r="K58" s="233"/>
    </row>
    <row r="59" spans="1:11" ht="17.100000000000001" customHeight="1">
      <c r="A59" s="199" t="s">
        <v>506</v>
      </c>
      <c r="B59" s="199" t="s">
        <v>984</v>
      </c>
      <c r="C59" s="137"/>
      <c r="D59" s="137">
        <v>5750000</v>
      </c>
      <c r="E59" s="240"/>
      <c r="F59" s="101"/>
      <c r="G59" s="101"/>
      <c r="H59" s="233"/>
      <c r="I59" s="233"/>
    </row>
    <row r="60" spans="1:11" ht="17.100000000000001" customHeight="1">
      <c r="A60" s="199" t="s">
        <v>507</v>
      </c>
      <c r="B60" s="199" t="s">
        <v>983</v>
      </c>
      <c r="C60" s="137"/>
      <c r="D60" s="137">
        <v>1500000</v>
      </c>
      <c r="E60" s="240"/>
      <c r="F60" s="101"/>
      <c r="G60" s="101"/>
      <c r="H60" s="233"/>
      <c r="I60" s="233"/>
    </row>
    <row r="61" spans="1:11" ht="17.100000000000001" customHeight="1">
      <c r="A61" s="199" t="s">
        <v>508</v>
      </c>
      <c r="B61" s="199" t="s">
        <v>922</v>
      </c>
      <c r="C61" s="137"/>
      <c r="D61" s="137">
        <v>3200000</v>
      </c>
      <c r="E61" s="240"/>
      <c r="F61" s="101"/>
      <c r="G61" s="101"/>
      <c r="H61" s="233"/>
      <c r="I61" s="233"/>
    </row>
    <row r="62" spans="1:11" ht="17.100000000000001" customHeight="1">
      <c r="A62" s="199" t="s">
        <v>982</v>
      </c>
      <c r="B62" s="199" t="s">
        <v>50</v>
      </c>
      <c r="C62" s="137"/>
      <c r="D62" s="137">
        <v>25000000</v>
      </c>
      <c r="E62" s="240"/>
      <c r="F62" s="101"/>
      <c r="G62" s="101"/>
      <c r="H62" s="233"/>
      <c r="I62" s="233"/>
    </row>
    <row r="63" spans="1:11" ht="17.100000000000001" customHeight="1">
      <c r="A63" s="199" t="s">
        <v>509</v>
      </c>
      <c r="B63" s="193" t="s">
        <v>51</v>
      </c>
      <c r="C63" s="137"/>
      <c r="D63" s="330">
        <v>2000000</v>
      </c>
      <c r="E63" s="240"/>
      <c r="F63" s="101"/>
      <c r="G63" s="101"/>
      <c r="H63" s="233"/>
      <c r="I63" s="233"/>
    </row>
    <row r="64" spans="1:11" ht="17.100000000000001" customHeight="1">
      <c r="A64" s="114" t="s">
        <v>510</v>
      </c>
      <c r="B64" s="114" t="s">
        <v>52</v>
      </c>
      <c r="C64" s="137"/>
      <c r="D64" s="137"/>
      <c r="E64" s="241">
        <f>SUM(D65:D65)</f>
        <v>5000000</v>
      </c>
      <c r="F64" s="101"/>
      <c r="G64" s="101"/>
      <c r="H64" s="233"/>
      <c r="I64" s="233"/>
    </row>
    <row r="65" spans="1:10" ht="17.100000000000001" customHeight="1">
      <c r="A65" s="199" t="s">
        <v>1219</v>
      </c>
      <c r="B65" s="100" t="s">
        <v>53</v>
      </c>
      <c r="C65" s="137"/>
      <c r="D65" s="137">
        <v>5000000</v>
      </c>
      <c r="E65" s="240"/>
      <c r="F65" s="101"/>
      <c r="G65" s="101"/>
      <c r="H65" s="233"/>
      <c r="I65" s="233"/>
    </row>
    <row r="66" spans="1:10" ht="17.100000000000001" customHeight="1">
      <c r="A66" s="114" t="s">
        <v>511</v>
      </c>
      <c r="B66" s="114" t="s">
        <v>54</v>
      </c>
      <c r="C66" s="137"/>
      <c r="D66" s="137"/>
      <c r="E66" s="241">
        <f>SUM(D67:D72)</f>
        <v>471814489</v>
      </c>
      <c r="F66" s="101"/>
      <c r="G66" s="101"/>
      <c r="H66" s="233"/>
      <c r="I66" s="233"/>
    </row>
    <row r="67" spans="1:10" ht="17.100000000000001" customHeight="1">
      <c r="A67" s="114" t="s">
        <v>1220</v>
      </c>
      <c r="B67" s="114" t="s">
        <v>55</v>
      </c>
      <c r="C67" s="137"/>
      <c r="D67" s="215">
        <f>SUM(C68:C71)</f>
        <v>55814489</v>
      </c>
      <c r="E67" s="242"/>
      <c r="F67" s="101"/>
      <c r="G67" s="101"/>
      <c r="H67" s="233"/>
      <c r="I67" s="233"/>
    </row>
    <row r="68" spans="1:10" ht="17.100000000000001" customHeight="1">
      <c r="A68" s="199" t="s">
        <v>1221</v>
      </c>
      <c r="B68" s="308" t="s">
        <v>1050</v>
      </c>
      <c r="C68" s="137">
        <v>19550890</v>
      </c>
      <c r="D68" s="137"/>
      <c r="E68" s="242"/>
      <c r="F68" s="101"/>
      <c r="G68" s="101"/>
      <c r="H68" s="233"/>
      <c r="I68" s="233"/>
    </row>
    <row r="69" spans="1:10" ht="17.100000000000001" customHeight="1">
      <c r="A69" s="199" t="s">
        <v>1222</v>
      </c>
      <c r="B69" s="308" t="s">
        <v>1051</v>
      </c>
      <c r="C69" s="137">
        <v>8090500</v>
      </c>
      <c r="D69" s="137"/>
      <c r="E69" s="242"/>
      <c r="F69" s="101"/>
      <c r="G69" s="101"/>
      <c r="H69" s="233"/>
      <c r="I69" s="233"/>
    </row>
    <row r="70" spans="1:10" ht="17.100000000000001" customHeight="1">
      <c r="A70" s="199" t="s">
        <v>1223</v>
      </c>
      <c r="B70" s="308" t="s">
        <v>1167</v>
      </c>
      <c r="C70" s="137">
        <v>10400000</v>
      </c>
      <c r="D70" s="137"/>
      <c r="E70" s="242"/>
      <c r="F70" s="101"/>
      <c r="G70" s="101"/>
      <c r="H70" s="233"/>
      <c r="I70" s="233"/>
    </row>
    <row r="71" spans="1:10" ht="17.100000000000001" customHeight="1">
      <c r="A71" s="199" t="s">
        <v>1224</v>
      </c>
      <c r="B71" s="308" t="s">
        <v>1052</v>
      </c>
      <c r="C71" s="137">
        <v>17773099</v>
      </c>
      <c r="D71" s="137"/>
      <c r="E71" s="242"/>
      <c r="F71" s="101"/>
      <c r="G71" s="101"/>
      <c r="H71" s="233"/>
      <c r="I71" s="233"/>
    </row>
    <row r="72" spans="1:10" ht="17.100000000000001" customHeight="1">
      <c r="A72" s="114" t="s">
        <v>1225</v>
      </c>
      <c r="B72" s="195" t="s">
        <v>551</v>
      </c>
      <c r="C72" s="137"/>
      <c r="D72" s="215">
        <f>SUM(C73:C83)</f>
        <v>416000000</v>
      </c>
      <c r="E72" s="242"/>
      <c r="F72" s="101"/>
      <c r="G72" s="101"/>
      <c r="H72" s="233"/>
      <c r="I72" s="233"/>
    </row>
    <row r="73" spans="1:10" ht="17.100000000000001" customHeight="1">
      <c r="A73" s="199" t="s">
        <v>1226</v>
      </c>
      <c r="B73" s="193" t="s">
        <v>531</v>
      </c>
      <c r="C73" s="101">
        <v>27000000</v>
      </c>
      <c r="D73" s="101"/>
      <c r="E73" s="242"/>
      <c r="F73" s="101"/>
      <c r="G73" s="101"/>
      <c r="H73" s="233"/>
      <c r="I73" s="233"/>
    </row>
    <row r="74" spans="1:10" ht="17.100000000000001" customHeight="1">
      <c r="A74" s="199" t="s">
        <v>1227</v>
      </c>
      <c r="B74" s="100" t="s">
        <v>532</v>
      </c>
      <c r="C74" s="101">
        <v>48000000</v>
      </c>
      <c r="D74" s="101"/>
      <c r="E74" s="242"/>
      <c r="F74" s="101"/>
      <c r="G74" s="101"/>
      <c r="H74" s="233"/>
      <c r="I74" s="233"/>
    </row>
    <row r="75" spans="1:10" ht="17.100000000000001" customHeight="1">
      <c r="A75" s="199" t="s">
        <v>1228</v>
      </c>
      <c r="B75" s="193" t="s">
        <v>533</v>
      </c>
      <c r="C75" s="101">
        <v>44000000</v>
      </c>
      <c r="D75" s="101"/>
      <c r="E75" s="242"/>
      <c r="F75" s="101"/>
      <c r="G75" s="101"/>
      <c r="H75" s="233"/>
      <c r="I75" s="233"/>
    </row>
    <row r="76" spans="1:10" ht="17.100000000000001" customHeight="1">
      <c r="A76" s="199" t="s">
        <v>1229</v>
      </c>
      <c r="B76" s="100" t="s">
        <v>534</v>
      </c>
      <c r="C76" s="101">
        <v>14000000</v>
      </c>
      <c r="D76" s="101"/>
      <c r="E76" s="242"/>
      <c r="F76" s="101"/>
      <c r="G76" s="101"/>
      <c r="H76" s="233"/>
      <c r="I76" s="233"/>
    </row>
    <row r="77" spans="1:10" ht="17.100000000000001" customHeight="1">
      <c r="A77" s="225" t="s">
        <v>1230</v>
      </c>
      <c r="B77" s="149" t="s">
        <v>535</v>
      </c>
      <c r="C77" s="239">
        <v>4500000</v>
      </c>
      <c r="D77" s="133"/>
      <c r="E77" s="250"/>
      <c r="F77" s="133"/>
      <c r="G77" s="133"/>
      <c r="H77" s="233"/>
      <c r="I77" s="233"/>
    </row>
    <row r="78" spans="1:10" ht="30.75" customHeight="1">
      <c r="A78" s="273" t="s">
        <v>0</v>
      </c>
      <c r="B78" s="274"/>
      <c r="C78" s="274"/>
      <c r="D78" s="274"/>
      <c r="E78" s="275" t="s">
        <v>1380</v>
      </c>
      <c r="F78" s="274"/>
      <c r="G78" s="276" t="s">
        <v>68</v>
      </c>
      <c r="H78" s="181"/>
      <c r="I78" s="181"/>
      <c r="J78" s="181"/>
    </row>
    <row r="79" spans="1:10" ht="21" customHeight="1">
      <c r="A79" s="88" t="s">
        <v>2</v>
      </c>
      <c r="B79" s="88"/>
      <c r="C79" s="88" t="s">
        <v>4</v>
      </c>
      <c r="D79" s="88" t="s">
        <v>5</v>
      </c>
      <c r="E79" s="88" t="s">
        <v>6</v>
      </c>
      <c r="F79" s="88" t="s">
        <v>7</v>
      </c>
      <c r="G79" s="89" t="s">
        <v>8</v>
      </c>
      <c r="H79" s="181"/>
      <c r="I79" s="181"/>
      <c r="J79" s="181"/>
    </row>
    <row r="80" spans="1:10" ht="17.100000000000001" customHeight="1">
      <c r="A80" s="199" t="s">
        <v>1231</v>
      </c>
      <c r="B80" s="100" t="s">
        <v>536</v>
      </c>
      <c r="C80" s="101">
        <v>24000000</v>
      </c>
      <c r="D80" s="101"/>
      <c r="E80" s="242"/>
      <c r="F80" s="101"/>
      <c r="G80" s="101"/>
      <c r="H80" s="233"/>
      <c r="I80" s="233"/>
    </row>
    <row r="81" spans="1:10" ht="17.100000000000001" customHeight="1">
      <c r="A81" s="199" t="s">
        <v>1232</v>
      </c>
      <c r="B81" s="100" t="s">
        <v>537</v>
      </c>
      <c r="C81" s="101">
        <v>6500000</v>
      </c>
      <c r="D81" s="101"/>
      <c r="E81" s="242"/>
      <c r="F81" s="101"/>
      <c r="G81" s="101"/>
      <c r="H81" s="233"/>
      <c r="I81" s="233"/>
    </row>
    <row r="82" spans="1:10" ht="17.100000000000001" customHeight="1">
      <c r="A82" s="199" t="s">
        <v>1233</v>
      </c>
      <c r="B82" s="100" t="s">
        <v>538</v>
      </c>
      <c r="C82" s="101">
        <v>28000000</v>
      </c>
      <c r="D82" s="101"/>
      <c r="E82" s="242"/>
      <c r="F82" s="101"/>
      <c r="G82" s="101"/>
      <c r="H82" s="233"/>
      <c r="I82" s="233"/>
    </row>
    <row r="83" spans="1:10" ht="17.100000000000001" customHeight="1">
      <c r="A83" s="199" t="s">
        <v>1234</v>
      </c>
      <c r="B83" s="200" t="s">
        <v>1163</v>
      </c>
      <c r="C83" s="101">
        <v>220000000</v>
      </c>
      <c r="D83" s="101"/>
      <c r="E83" s="242"/>
      <c r="F83" s="101"/>
      <c r="G83" s="101"/>
      <c r="H83" s="233"/>
      <c r="I83" s="233"/>
    </row>
    <row r="84" spans="1:10" ht="17.100000000000001" customHeight="1">
      <c r="A84" s="114" t="s">
        <v>56</v>
      </c>
      <c r="B84" s="114" t="s">
        <v>57</v>
      </c>
      <c r="C84" s="101"/>
      <c r="D84" s="101"/>
      <c r="E84" s="115"/>
      <c r="F84" s="115"/>
      <c r="G84" s="115">
        <f>SUM(F85:F95)</f>
        <v>210876875.76999998</v>
      </c>
      <c r="H84" s="233"/>
      <c r="I84" s="233"/>
    </row>
    <row r="85" spans="1:10" ht="17.100000000000001" customHeight="1">
      <c r="A85" s="114" t="s">
        <v>512</v>
      </c>
      <c r="B85" s="114" t="s">
        <v>58</v>
      </c>
      <c r="C85" s="101"/>
      <c r="D85" s="101"/>
      <c r="E85" s="115"/>
      <c r="F85" s="115">
        <f>SUM(E86)</f>
        <v>44746875.769999996</v>
      </c>
      <c r="G85" s="115"/>
    </row>
    <row r="86" spans="1:10" ht="17.100000000000001" customHeight="1">
      <c r="A86" s="114" t="s">
        <v>513</v>
      </c>
      <c r="B86" s="114" t="s">
        <v>59</v>
      </c>
      <c r="C86" s="101"/>
      <c r="D86" s="101"/>
      <c r="E86" s="115">
        <f>SUM(D87:D90)</f>
        <v>44746875.769999996</v>
      </c>
      <c r="F86" s="115"/>
      <c r="G86" s="115"/>
    </row>
    <row r="87" spans="1:10" ht="16.5" customHeight="1">
      <c r="A87" s="199" t="s">
        <v>514</v>
      </c>
      <c r="B87" s="199" t="s">
        <v>569</v>
      </c>
      <c r="C87" s="101"/>
      <c r="D87" s="330">
        <v>100000</v>
      </c>
      <c r="E87" s="101"/>
      <c r="F87" s="101"/>
      <c r="G87" s="101"/>
    </row>
    <row r="88" spans="1:10" ht="16.5" customHeight="1">
      <c r="A88" s="199" t="s">
        <v>515</v>
      </c>
      <c r="B88" s="199" t="s">
        <v>918</v>
      </c>
      <c r="C88" s="101"/>
      <c r="D88" s="137">
        <v>5000000</v>
      </c>
      <c r="E88" s="101"/>
      <c r="F88" s="101"/>
      <c r="G88" s="101"/>
    </row>
    <row r="89" spans="1:10" ht="16.5" customHeight="1">
      <c r="A89" s="199" t="s">
        <v>1168</v>
      </c>
      <c r="B89" s="308" t="s">
        <v>1184</v>
      </c>
      <c r="C89" s="137"/>
      <c r="D89" s="137">
        <v>30646875.77</v>
      </c>
      <c r="E89" s="101"/>
      <c r="F89" s="101"/>
      <c r="G89" s="101"/>
    </row>
    <row r="90" spans="1:10" ht="15.75" customHeight="1">
      <c r="A90" s="199" t="s">
        <v>1169</v>
      </c>
      <c r="B90" s="199" t="s">
        <v>919</v>
      </c>
      <c r="C90" s="101"/>
      <c r="D90" s="330">
        <v>9000000</v>
      </c>
      <c r="E90" s="101"/>
      <c r="F90" s="101"/>
      <c r="G90" s="101"/>
    </row>
    <row r="91" spans="1:10" ht="15.75" customHeight="1">
      <c r="A91" s="114" t="s">
        <v>516</v>
      </c>
      <c r="B91" s="114" t="s">
        <v>60</v>
      </c>
      <c r="C91" s="101"/>
      <c r="D91" s="137"/>
      <c r="E91" s="115"/>
      <c r="F91" s="115">
        <f>SUM(E92)</f>
        <v>16130000</v>
      </c>
      <c r="G91" s="101"/>
    </row>
    <row r="92" spans="1:10" ht="15.75" customHeight="1">
      <c r="A92" s="114" t="s">
        <v>517</v>
      </c>
      <c r="B92" s="114" t="s">
        <v>61</v>
      </c>
      <c r="C92" s="101"/>
      <c r="D92" s="137"/>
      <c r="E92" s="115">
        <f>SUM(D93:D94)</f>
        <v>16130000</v>
      </c>
      <c r="F92" s="115"/>
      <c r="G92" s="101"/>
    </row>
    <row r="93" spans="1:10" ht="15.75" customHeight="1">
      <c r="A93" s="199" t="s">
        <v>1235</v>
      </c>
      <c r="B93" s="199" t="s">
        <v>985</v>
      </c>
      <c r="C93" s="101"/>
      <c r="D93" s="137">
        <v>16000000</v>
      </c>
      <c r="E93" s="101"/>
      <c r="F93" s="101"/>
      <c r="G93" s="101"/>
    </row>
    <row r="94" spans="1:10" ht="15.75" customHeight="1">
      <c r="A94" s="199" t="s">
        <v>1236</v>
      </c>
      <c r="B94" s="199" t="s">
        <v>1192</v>
      </c>
      <c r="C94" s="101"/>
      <c r="D94" s="137">
        <v>130000</v>
      </c>
      <c r="E94" s="101"/>
      <c r="F94" s="101"/>
      <c r="G94" s="101"/>
    </row>
    <row r="95" spans="1:10" ht="15.75" customHeight="1">
      <c r="A95" s="114" t="s">
        <v>824</v>
      </c>
      <c r="B95" s="114" t="s">
        <v>62</v>
      </c>
      <c r="C95" s="101"/>
      <c r="D95" s="137"/>
      <c r="E95" s="115"/>
      <c r="F95" s="115">
        <f>E96</f>
        <v>150000000</v>
      </c>
      <c r="G95" s="101"/>
      <c r="H95" s="181"/>
      <c r="I95" s="181"/>
      <c r="J95" s="181"/>
    </row>
    <row r="96" spans="1:10" ht="15.75" customHeight="1">
      <c r="A96" s="114" t="s">
        <v>1237</v>
      </c>
      <c r="B96" s="114" t="s">
        <v>63</v>
      </c>
      <c r="C96" s="101"/>
      <c r="D96" s="137"/>
      <c r="E96" s="115">
        <f>+D97</f>
        <v>150000000</v>
      </c>
      <c r="F96" s="115"/>
      <c r="G96" s="101"/>
      <c r="H96" s="181"/>
      <c r="I96" s="181"/>
      <c r="J96" s="181"/>
    </row>
    <row r="97" spans="1:11" ht="15.75" customHeight="1">
      <c r="A97" s="199" t="s">
        <v>1238</v>
      </c>
      <c r="B97" s="100" t="s">
        <v>64</v>
      </c>
      <c r="C97" s="101"/>
      <c r="D97" s="137">
        <v>150000000</v>
      </c>
      <c r="E97" s="101"/>
      <c r="F97" s="101"/>
      <c r="G97" s="133"/>
    </row>
    <row r="98" spans="1:11" ht="20.100000000000001" customHeight="1">
      <c r="A98" s="263"/>
      <c r="B98" s="264" t="s">
        <v>65</v>
      </c>
      <c r="C98" s="263"/>
      <c r="D98" s="263"/>
      <c r="E98" s="263"/>
      <c r="F98" s="263"/>
      <c r="G98" s="265">
        <f>SUM(G3:G84)</f>
        <v>2626301364.77</v>
      </c>
    </row>
    <row r="99" spans="1:11" ht="17.100000000000001" customHeight="1">
      <c r="A99" s="114" t="s">
        <v>66</v>
      </c>
      <c r="B99" s="114" t="s">
        <v>67</v>
      </c>
      <c r="C99" s="101"/>
      <c r="D99" s="101"/>
      <c r="E99" s="101"/>
      <c r="F99" s="101"/>
      <c r="G99" s="152">
        <f>F100</f>
        <v>231598635.22999999</v>
      </c>
    </row>
    <row r="100" spans="1:11" ht="17.100000000000001" customHeight="1">
      <c r="A100" s="114" t="s">
        <v>518</v>
      </c>
      <c r="B100" s="114" t="s">
        <v>69</v>
      </c>
      <c r="C100" s="101"/>
      <c r="D100" s="101"/>
      <c r="E100" s="101"/>
      <c r="F100" s="115">
        <f>SUM(E101:E104)</f>
        <v>231598635.22999999</v>
      </c>
      <c r="G100" s="185"/>
    </row>
    <row r="101" spans="1:11" ht="17.100000000000001" customHeight="1">
      <c r="A101" s="114" t="s">
        <v>519</v>
      </c>
      <c r="B101" s="114" t="s">
        <v>70</v>
      </c>
      <c r="C101" s="101"/>
      <c r="D101" s="101"/>
      <c r="E101" s="115">
        <f>SUM(D102:D103)</f>
        <v>400000</v>
      </c>
      <c r="F101" s="101"/>
      <c r="G101" s="185"/>
    </row>
    <row r="102" spans="1:11" ht="17.100000000000001" customHeight="1">
      <c r="A102" s="199" t="s">
        <v>520</v>
      </c>
      <c r="B102" s="100" t="s">
        <v>71</v>
      </c>
      <c r="C102" s="101"/>
      <c r="D102" s="101">
        <v>200000</v>
      </c>
      <c r="E102" s="101"/>
      <c r="F102" s="101"/>
      <c r="G102" s="185"/>
    </row>
    <row r="103" spans="1:11" ht="17.100000000000001" customHeight="1">
      <c r="A103" s="199" t="s">
        <v>521</v>
      </c>
      <c r="B103" s="100" t="s">
        <v>72</v>
      </c>
      <c r="C103" s="101"/>
      <c r="D103" s="101">
        <v>200000</v>
      </c>
      <c r="E103" s="101"/>
      <c r="F103" s="101"/>
      <c r="G103" s="185"/>
    </row>
    <row r="104" spans="1:11" ht="17.100000000000001" customHeight="1">
      <c r="A104" s="114" t="s">
        <v>522</v>
      </c>
      <c r="B104" s="114" t="s">
        <v>73</v>
      </c>
      <c r="C104" s="101"/>
      <c r="D104" s="101"/>
      <c r="E104" s="115">
        <f>SUM(D105:D114)</f>
        <v>231198635.22999999</v>
      </c>
      <c r="F104" s="101"/>
      <c r="G104" s="185"/>
    </row>
    <row r="105" spans="1:11" ht="17.100000000000001" customHeight="1">
      <c r="A105" s="114" t="s">
        <v>915</v>
      </c>
      <c r="B105" s="195" t="s">
        <v>904</v>
      </c>
      <c r="C105" s="101"/>
      <c r="D105" s="101">
        <f>SUM(C106:C107)</f>
        <v>167198000</v>
      </c>
      <c r="E105" s="115"/>
      <c r="F105" s="101"/>
      <c r="G105" s="185"/>
    </row>
    <row r="106" spans="1:11" ht="17.100000000000001" customHeight="1">
      <c r="A106" s="199" t="s">
        <v>916</v>
      </c>
      <c r="B106" s="193" t="s">
        <v>927</v>
      </c>
      <c r="C106" s="101">
        <v>102198000</v>
      </c>
      <c r="D106" s="101"/>
      <c r="E106" s="115"/>
      <c r="F106" s="101"/>
      <c r="G106" s="185"/>
    </row>
    <row r="107" spans="1:11" ht="17.100000000000001" customHeight="1">
      <c r="A107" s="199" t="s">
        <v>917</v>
      </c>
      <c r="B107" s="193" t="s">
        <v>928</v>
      </c>
      <c r="C107" s="101">
        <v>65000000</v>
      </c>
      <c r="D107" s="101"/>
      <c r="E107" s="115"/>
      <c r="F107" s="101"/>
      <c r="G107" s="185"/>
    </row>
    <row r="108" spans="1:11" ht="17.100000000000001" customHeight="1">
      <c r="A108" s="199" t="s">
        <v>523</v>
      </c>
      <c r="B108" s="193" t="s">
        <v>1186</v>
      </c>
      <c r="C108" s="101"/>
      <c r="D108" s="101">
        <v>42000000</v>
      </c>
      <c r="E108" s="115"/>
      <c r="F108" s="101"/>
      <c r="G108" s="185"/>
    </row>
    <row r="109" spans="1:11" ht="17.100000000000001" customHeight="1">
      <c r="A109" s="199" t="s">
        <v>524</v>
      </c>
      <c r="B109" s="193" t="s">
        <v>905</v>
      </c>
      <c r="C109" s="101"/>
      <c r="D109" s="137">
        <v>700635.23</v>
      </c>
      <c r="E109" s="115"/>
      <c r="F109" s="101"/>
      <c r="G109" s="185"/>
    </row>
    <row r="110" spans="1:11" s="181" customFormat="1" ht="17.100000000000001" customHeight="1">
      <c r="A110" s="199" t="s">
        <v>938</v>
      </c>
      <c r="B110" s="193" t="s">
        <v>1187</v>
      </c>
      <c r="C110" s="101"/>
      <c r="D110" s="137">
        <v>5000000</v>
      </c>
      <c r="E110" s="101"/>
      <c r="F110" s="101"/>
      <c r="G110" s="101"/>
      <c r="H110" s="233"/>
      <c r="I110" s="233"/>
    </row>
    <row r="111" spans="1:11" s="181" customFormat="1" ht="17.100000000000001" customHeight="1">
      <c r="A111" s="199" t="s">
        <v>525</v>
      </c>
      <c r="B111" s="199" t="s">
        <v>1185</v>
      </c>
      <c r="C111" s="101"/>
      <c r="D111" s="137">
        <v>1000000</v>
      </c>
      <c r="E111" s="101"/>
      <c r="F111" s="101"/>
      <c r="G111" s="101"/>
      <c r="H111" s="233"/>
      <c r="I111" s="233"/>
      <c r="J111" s="233"/>
      <c r="K111" s="233"/>
    </row>
    <row r="112" spans="1:11" s="181" customFormat="1" ht="17.100000000000001" customHeight="1">
      <c r="A112" s="199" t="s">
        <v>526</v>
      </c>
      <c r="B112" s="193" t="s">
        <v>570</v>
      </c>
      <c r="C112" s="101"/>
      <c r="D112" s="137">
        <v>5000000</v>
      </c>
      <c r="E112" s="101"/>
      <c r="F112" s="101"/>
      <c r="G112" s="101"/>
      <c r="H112" s="233"/>
      <c r="I112" s="233"/>
    </row>
    <row r="113" spans="1:11" s="181" customFormat="1" ht="17.100000000000001" customHeight="1">
      <c r="A113" s="199" t="s">
        <v>1049</v>
      </c>
      <c r="B113" s="128" t="s">
        <v>445</v>
      </c>
      <c r="C113" s="101"/>
      <c r="D113" s="137">
        <v>10000000</v>
      </c>
      <c r="E113" s="101"/>
      <c r="F113" s="101"/>
      <c r="G113" s="101"/>
      <c r="H113" s="233"/>
      <c r="I113" s="233"/>
      <c r="J113" s="233"/>
      <c r="K113" s="233"/>
    </row>
    <row r="114" spans="1:11" ht="15.75" customHeight="1">
      <c r="A114" s="199" t="s">
        <v>1047</v>
      </c>
      <c r="B114" s="128" t="s">
        <v>28</v>
      </c>
      <c r="C114" s="101" t="s">
        <v>39</v>
      </c>
      <c r="D114" s="137">
        <v>300000</v>
      </c>
      <c r="E114" s="101"/>
      <c r="F114" s="101"/>
      <c r="G114" s="101"/>
      <c r="H114" s="233"/>
      <c r="I114" s="233"/>
      <c r="J114" s="233"/>
      <c r="K114" s="234"/>
    </row>
    <row r="115" spans="1:11" s="181" customFormat="1" ht="20.100000000000001" customHeight="1">
      <c r="A115" s="266"/>
      <c r="B115" s="264" t="s">
        <v>75</v>
      </c>
      <c r="C115" s="267"/>
      <c r="D115" s="268"/>
      <c r="E115" s="267"/>
      <c r="F115" s="267"/>
      <c r="G115" s="269">
        <f>G99</f>
        <v>231598635.22999999</v>
      </c>
      <c r="H115" s="233"/>
      <c r="I115" s="233"/>
      <c r="J115" s="233"/>
      <c r="K115" s="233"/>
    </row>
    <row r="116" spans="1:11" ht="20.100000000000001" customHeight="1">
      <c r="A116" s="266"/>
      <c r="B116" s="264" t="s">
        <v>566</v>
      </c>
      <c r="C116" s="267"/>
      <c r="D116" s="267"/>
      <c r="E116" s="267"/>
      <c r="F116" s="267"/>
      <c r="G116" s="269">
        <f>G98+G115</f>
        <v>2857900000</v>
      </c>
      <c r="H116" s="234"/>
      <c r="I116" s="234"/>
      <c r="J116" s="234"/>
      <c r="K116" s="234"/>
    </row>
    <row r="117" spans="1:11" ht="26.25" customHeight="1">
      <c r="A117" s="243"/>
      <c r="B117" s="124"/>
      <c r="C117" s="122"/>
      <c r="D117" s="122"/>
      <c r="E117" s="122"/>
      <c r="F117" s="122"/>
      <c r="G117" s="122">
        <f>+Egresos!L672-G116</f>
        <v>0</v>
      </c>
    </row>
    <row r="118" spans="1:11">
      <c r="A118" s="243"/>
      <c r="B118" s="124"/>
      <c r="C118" s="122"/>
      <c r="D118" s="122"/>
      <c r="E118" s="122"/>
      <c r="F118" s="122"/>
      <c r="G118" s="245" t="s">
        <v>39</v>
      </c>
      <c r="H118" s="234"/>
    </row>
    <row r="119" spans="1:11">
      <c r="A119" s="243"/>
      <c r="B119" s="124"/>
      <c r="C119" s="122"/>
      <c r="D119" s="122"/>
      <c r="E119" s="122"/>
      <c r="F119" s="122"/>
      <c r="G119" s="122"/>
      <c r="H119" s="244"/>
    </row>
    <row r="120" spans="1:11">
      <c r="A120" s="243"/>
      <c r="B120" s="124"/>
      <c r="C120" s="122"/>
      <c r="D120" s="245" t="s">
        <v>39</v>
      </c>
      <c r="E120" s="122"/>
      <c r="F120" s="122"/>
      <c r="G120" s="122"/>
    </row>
    <row r="121" spans="1:11">
      <c r="A121" s="246"/>
      <c r="B121" s="247"/>
      <c r="C121" s="247"/>
      <c r="D121" s="247"/>
      <c r="E121" s="247"/>
      <c r="F121" s="247"/>
      <c r="G121" s="247"/>
    </row>
    <row r="122" spans="1:11">
      <c r="A122" s="246"/>
      <c r="B122" s="248"/>
      <c r="C122" s="248"/>
      <c r="D122" s="248"/>
      <c r="E122" s="248"/>
      <c r="F122" s="248"/>
      <c r="G122" s="248"/>
    </row>
    <row r="123" spans="1:11">
      <c r="A123" s="246"/>
      <c r="B123" s="248"/>
      <c r="C123" s="248"/>
      <c r="D123" s="248"/>
      <c r="E123" s="248"/>
      <c r="F123" s="248"/>
      <c r="G123" s="248"/>
    </row>
    <row r="124" spans="1:11">
      <c r="A124" s="246"/>
      <c r="B124" s="248"/>
      <c r="C124" s="248"/>
      <c r="D124" s="248"/>
      <c r="E124" s="248"/>
      <c r="F124" s="248"/>
      <c r="G124" s="248"/>
    </row>
    <row r="125" spans="1:11">
      <c r="A125" s="246"/>
      <c r="B125" s="248"/>
      <c r="C125" s="248"/>
      <c r="D125" s="248"/>
      <c r="E125" s="248"/>
      <c r="F125" s="248"/>
      <c r="G125" s="248"/>
    </row>
    <row r="126" spans="1:11">
      <c r="A126" s="246"/>
      <c r="B126" s="248"/>
      <c r="C126" s="248"/>
      <c r="D126" s="248"/>
      <c r="E126" s="248"/>
      <c r="F126" s="248"/>
      <c r="G126" s="248"/>
    </row>
    <row r="127" spans="1:11">
      <c r="A127" s="246"/>
      <c r="B127" s="248"/>
      <c r="C127" s="248"/>
      <c r="D127" s="248"/>
      <c r="E127" s="248"/>
      <c r="F127" s="248"/>
      <c r="G127" s="248"/>
    </row>
    <row r="128" spans="1:11">
      <c r="A128" s="246"/>
      <c r="B128" s="248"/>
      <c r="C128" s="248"/>
      <c r="D128" s="248"/>
      <c r="E128" s="248"/>
      <c r="F128" s="248"/>
      <c r="G128" s="248"/>
    </row>
    <row r="129" spans="1:7">
      <c r="A129" s="246"/>
      <c r="B129" s="248"/>
      <c r="C129" s="248"/>
      <c r="D129" s="248"/>
      <c r="E129" s="248"/>
      <c r="F129" s="248"/>
      <c r="G129" s="248"/>
    </row>
    <row r="130" spans="1:7">
      <c r="A130" s="246"/>
      <c r="B130" s="248"/>
      <c r="C130" s="248"/>
      <c r="D130" s="248"/>
      <c r="E130" s="248"/>
      <c r="F130" s="248"/>
      <c r="G130" s="248"/>
    </row>
    <row r="131" spans="1:7">
      <c r="A131" s="246"/>
      <c r="B131" s="248"/>
      <c r="C131" s="248"/>
      <c r="D131" s="248"/>
      <c r="E131" s="248"/>
      <c r="F131" s="248"/>
      <c r="G131" s="248"/>
    </row>
    <row r="132" spans="1:7">
      <c r="A132" s="246"/>
      <c r="B132" s="248"/>
      <c r="C132" s="248"/>
      <c r="D132" s="248"/>
      <c r="E132" s="248"/>
      <c r="F132" s="248"/>
      <c r="G132" s="248"/>
    </row>
    <row r="133" spans="1:7">
      <c r="A133" s="246"/>
      <c r="B133" s="248"/>
      <c r="C133" s="248"/>
      <c r="D133" s="248"/>
      <c r="E133" s="248"/>
      <c r="F133" s="248"/>
      <c r="G133" s="248"/>
    </row>
    <row r="134" spans="1:7">
      <c r="A134" s="246"/>
      <c r="B134" s="248"/>
      <c r="C134" s="248"/>
      <c r="D134" s="248"/>
      <c r="E134" s="248"/>
      <c r="F134" s="248"/>
      <c r="G134" s="248"/>
    </row>
    <row r="135" spans="1:7">
      <c r="A135" s="246"/>
      <c r="B135" s="248"/>
      <c r="C135" s="248"/>
      <c r="D135" s="248"/>
      <c r="E135" s="248"/>
      <c r="F135" s="248"/>
      <c r="G135" s="248"/>
    </row>
    <row r="136" spans="1:7">
      <c r="A136" s="246"/>
      <c r="B136" s="248"/>
      <c r="C136" s="248"/>
      <c r="D136" s="248"/>
      <c r="E136" s="248"/>
      <c r="F136" s="248"/>
      <c r="G136" s="248"/>
    </row>
    <row r="137" spans="1:7">
      <c r="A137" s="246"/>
      <c r="B137" s="248"/>
      <c r="C137" s="248"/>
      <c r="D137" s="248"/>
      <c r="E137" s="248"/>
      <c r="F137" s="248"/>
      <c r="G137" s="248"/>
    </row>
    <row r="138" spans="1:7">
      <c r="A138" s="246"/>
      <c r="B138" s="248"/>
      <c r="C138" s="248"/>
      <c r="D138" s="248"/>
      <c r="E138" s="248"/>
      <c r="F138" s="248"/>
      <c r="G138" s="248"/>
    </row>
    <row r="139" spans="1:7">
      <c r="A139" s="246"/>
      <c r="B139" s="248"/>
      <c r="C139" s="248"/>
      <c r="D139" s="248"/>
      <c r="E139" s="248"/>
      <c r="F139" s="248"/>
      <c r="G139" s="248"/>
    </row>
    <row r="140" spans="1:7">
      <c r="A140" s="246"/>
      <c r="B140" s="248"/>
      <c r="C140" s="248"/>
      <c r="D140" s="248"/>
      <c r="E140" s="248"/>
      <c r="F140" s="248"/>
      <c r="G140" s="248"/>
    </row>
    <row r="141" spans="1:7">
      <c r="A141" s="246"/>
      <c r="B141" s="248"/>
      <c r="C141" s="248"/>
      <c r="D141" s="248"/>
      <c r="E141" s="248"/>
      <c r="F141" s="248"/>
      <c r="G141" s="248"/>
    </row>
    <row r="142" spans="1:7">
      <c r="A142" s="246"/>
      <c r="B142" s="248"/>
      <c r="C142" s="248"/>
      <c r="D142" s="248"/>
      <c r="E142" s="248"/>
      <c r="F142" s="248"/>
      <c r="G142" s="248"/>
    </row>
    <row r="143" spans="1:7">
      <c r="A143" s="246"/>
      <c r="B143" s="248"/>
      <c r="C143" s="248"/>
      <c r="D143" s="248"/>
      <c r="E143" s="248"/>
      <c r="F143" s="248"/>
      <c r="G143" s="248"/>
    </row>
    <row r="144" spans="1:7">
      <c r="A144" s="246"/>
      <c r="B144" s="248"/>
      <c r="C144" s="248"/>
      <c r="D144" s="248"/>
      <c r="E144" s="248"/>
      <c r="F144" s="248"/>
      <c r="G144" s="248"/>
    </row>
    <row r="145" spans="1:7">
      <c r="A145" s="246"/>
      <c r="B145" s="248"/>
      <c r="C145" s="248"/>
      <c r="D145" s="248"/>
      <c r="E145" s="248"/>
      <c r="F145" s="248"/>
      <c r="G145" s="248"/>
    </row>
    <row r="146" spans="1:7">
      <c r="A146" s="246"/>
      <c r="B146" s="248"/>
      <c r="C146" s="248"/>
      <c r="D146" s="248"/>
      <c r="E146" s="248"/>
      <c r="F146" s="248"/>
      <c r="G146" s="248"/>
    </row>
    <row r="147" spans="1:7">
      <c r="A147" s="246"/>
      <c r="B147" s="248"/>
      <c r="C147" s="248"/>
      <c r="D147" s="248"/>
      <c r="E147" s="248"/>
      <c r="F147" s="248"/>
      <c r="G147" s="248"/>
    </row>
    <row r="148" spans="1:7">
      <c r="A148" s="246"/>
      <c r="B148" s="248"/>
      <c r="C148" s="248"/>
      <c r="D148" s="248"/>
      <c r="E148" s="248"/>
      <c r="F148" s="248"/>
      <c r="G148" s="248"/>
    </row>
    <row r="149" spans="1:7">
      <c r="A149" s="246"/>
      <c r="B149" s="248"/>
      <c r="C149" s="248"/>
      <c r="D149" s="248"/>
      <c r="E149" s="248"/>
      <c r="F149" s="248"/>
      <c r="G149" s="248"/>
    </row>
    <row r="150" spans="1:7">
      <c r="A150" s="246"/>
      <c r="B150" s="248"/>
      <c r="C150" s="248"/>
      <c r="D150" s="248"/>
      <c r="E150" s="248"/>
      <c r="F150" s="248"/>
      <c r="G150" s="248"/>
    </row>
    <row r="151" spans="1:7">
      <c r="A151" s="246"/>
      <c r="B151" s="248"/>
      <c r="C151" s="248"/>
      <c r="D151" s="248"/>
      <c r="E151" s="248"/>
      <c r="F151" s="248"/>
      <c r="G151" s="248"/>
    </row>
    <row r="152" spans="1:7">
      <c r="A152" s="246"/>
      <c r="B152" s="248"/>
      <c r="C152" s="248"/>
      <c r="D152" s="248"/>
      <c r="E152" s="248"/>
      <c r="F152" s="248"/>
      <c r="G152" s="248"/>
    </row>
    <row r="153" spans="1:7">
      <c r="A153" s="246"/>
      <c r="B153" s="248"/>
      <c r="C153" s="248"/>
      <c r="D153" s="248"/>
      <c r="E153" s="248"/>
      <c r="F153" s="248"/>
      <c r="G153" s="248"/>
    </row>
    <row r="154" spans="1:7">
      <c r="A154" s="246"/>
      <c r="B154" s="248"/>
      <c r="C154" s="248"/>
      <c r="D154" s="248"/>
      <c r="E154" s="248"/>
      <c r="F154" s="248"/>
      <c r="G154" s="248"/>
    </row>
    <row r="155" spans="1:7">
      <c r="A155" s="246"/>
      <c r="B155" s="248"/>
      <c r="C155" s="248"/>
      <c r="D155" s="248"/>
      <c r="E155" s="248"/>
      <c r="F155" s="248"/>
      <c r="G155" s="248"/>
    </row>
    <row r="156" spans="1:7">
      <c r="A156" s="246"/>
      <c r="B156" s="248"/>
      <c r="C156" s="248"/>
      <c r="D156" s="248"/>
      <c r="E156" s="248"/>
      <c r="F156" s="248"/>
      <c r="G156" s="248"/>
    </row>
    <row r="157" spans="1:7">
      <c r="A157" s="246"/>
      <c r="B157" s="248"/>
      <c r="C157" s="248"/>
      <c r="D157" s="248"/>
      <c r="E157" s="248"/>
      <c r="F157" s="248"/>
      <c r="G157" s="248"/>
    </row>
    <row r="158" spans="1:7">
      <c r="A158" s="246"/>
      <c r="B158" s="248"/>
      <c r="C158" s="248"/>
      <c r="D158" s="248"/>
      <c r="E158" s="248"/>
      <c r="F158" s="248"/>
      <c r="G158" s="248"/>
    </row>
    <row r="159" spans="1:7">
      <c r="A159" s="246"/>
      <c r="B159" s="248"/>
      <c r="C159" s="248"/>
      <c r="D159" s="248"/>
      <c r="E159" s="248"/>
      <c r="F159" s="248"/>
      <c r="G159" s="248"/>
    </row>
    <row r="160" spans="1:7">
      <c r="A160" s="246"/>
      <c r="B160" s="248"/>
      <c r="C160" s="248"/>
      <c r="D160" s="248"/>
      <c r="E160" s="248"/>
      <c r="F160" s="248"/>
      <c r="G160" s="248"/>
    </row>
    <row r="161" spans="1:7">
      <c r="A161" s="246"/>
      <c r="B161" s="248"/>
      <c r="C161" s="248"/>
      <c r="D161" s="248"/>
      <c r="E161" s="248"/>
      <c r="F161" s="248"/>
      <c r="G161" s="248"/>
    </row>
    <row r="162" spans="1:7">
      <c r="A162" s="246"/>
      <c r="B162" s="248"/>
      <c r="C162" s="248"/>
      <c r="D162" s="248"/>
      <c r="E162" s="248"/>
      <c r="F162" s="248"/>
      <c r="G162" s="248"/>
    </row>
    <row r="163" spans="1:7">
      <c r="A163" s="246"/>
      <c r="B163" s="248"/>
      <c r="C163" s="248"/>
      <c r="D163" s="248"/>
      <c r="E163" s="248"/>
      <c r="F163" s="248"/>
      <c r="G163" s="248"/>
    </row>
    <row r="164" spans="1:7">
      <c r="A164" s="246"/>
      <c r="B164" s="248"/>
      <c r="C164" s="248"/>
      <c r="D164" s="248"/>
      <c r="E164" s="248"/>
      <c r="F164" s="248"/>
      <c r="G164" s="248"/>
    </row>
    <row r="165" spans="1:7">
      <c r="A165" s="246"/>
      <c r="B165" s="248"/>
      <c r="C165" s="248"/>
      <c r="D165" s="248"/>
      <c r="E165" s="248"/>
      <c r="F165" s="248"/>
      <c r="G165" s="248"/>
    </row>
    <row r="166" spans="1:7">
      <c r="A166" s="246"/>
      <c r="B166" s="248"/>
      <c r="C166" s="248"/>
      <c r="D166" s="248"/>
      <c r="E166" s="248"/>
      <c r="F166" s="248"/>
      <c r="G166" s="248"/>
    </row>
    <row r="167" spans="1:7">
      <c r="A167" s="246"/>
      <c r="B167" s="248"/>
      <c r="C167" s="248"/>
      <c r="D167" s="248"/>
      <c r="E167" s="248"/>
      <c r="F167" s="248"/>
      <c r="G167" s="248"/>
    </row>
    <row r="168" spans="1:7">
      <c r="A168" s="246"/>
      <c r="B168" s="248"/>
      <c r="C168" s="248"/>
      <c r="D168" s="248"/>
      <c r="E168" s="248"/>
      <c r="F168" s="248"/>
      <c r="G168" s="248"/>
    </row>
    <row r="169" spans="1:7">
      <c r="A169" s="246"/>
      <c r="B169" s="248"/>
      <c r="C169" s="248"/>
      <c r="D169" s="248"/>
      <c r="E169" s="248"/>
      <c r="F169" s="248"/>
      <c r="G169" s="248"/>
    </row>
    <row r="170" spans="1:7">
      <c r="A170" s="246"/>
      <c r="B170" s="248"/>
      <c r="C170" s="248"/>
      <c r="D170" s="248"/>
      <c r="E170" s="248"/>
      <c r="F170" s="248"/>
      <c r="G170" s="248"/>
    </row>
    <row r="171" spans="1:7">
      <c r="A171" s="246"/>
      <c r="B171" s="248"/>
      <c r="C171" s="248"/>
      <c r="D171" s="248"/>
      <c r="E171" s="248"/>
      <c r="F171" s="248"/>
      <c r="G171" s="248"/>
    </row>
    <row r="172" spans="1:7">
      <c r="A172" s="246"/>
      <c r="B172" s="248"/>
      <c r="C172" s="248"/>
      <c r="D172" s="248"/>
      <c r="E172" s="248"/>
      <c r="F172" s="248"/>
      <c r="G172" s="248"/>
    </row>
    <row r="173" spans="1:7">
      <c r="A173" s="246"/>
      <c r="B173" s="248"/>
      <c r="C173" s="248"/>
      <c r="D173" s="248"/>
      <c r="E173" s="248"/>
      <c r="F173" s="248"/>
      <c r="G173" s="248"/>
    </row>
    <row r="174" spans="1:7">
      <c r="A174" s="246"/>
      <c r="B174" s="248"/>
      <c r="C174" s="248"/>
      <c r="D174" s="248"/>
      <c r="E174" s="248"/>
      <c r="F174" s="248"/>
      <c r="G174" s="248"/>
    </row>
    <row r="175" spans="1:7">
      <c r="A175" s="246"/>
      <c r="B175" s="248"/>
      <c r="C175" s="248"/>
      <c r="D175" s="248"/>
      <c r="E175" s="248"/>
      <c r="F175" s="248"/>
      <c r="G175" s="248"/>
    </row>
    <row r="176" spans="1:7">
      <c r="A176" s="246"/>
      <c r="B176" s="248"/>
      <c r="C176" s="248"/>
      <c r="D176" s="248"/>
      <c r="E176" s="248"/>
      <c r="F176" s="248"/>
      <c r="G176" s="248"/>
    </row>
    <row r="177" spans="1:7">
      <c r="A177" s="246"/>
      <c r="B177" s="248"/>
      <c r="C177" s="248"/>
      <c r="D177" s="248"/>
      <c r="E177" s="248"/>
      <c r="F177" s="248"/>
      <c r="G177" s="248"/>
    </row>
    <row r="178" spans="1:7">
      <c r="A178" s="246"/>
      <c r="B178" s="248"/>
      <c r="C178" s="248"/>
      <c r="D178" s="248"/>
      <c r="E178" s="248"/>
      <c r="F178" s="248"/>
      <c r="G178" s="248"/>
    </row>
    <row r="179" spans="1:7">
      <c r="A179" s="246"/>
      <c r="B179" s="248"/>
      <c r="C179" s="248"/>
      <c r="D179" s="248"/>
      <c r="E179" s="248"/>
      <c r="F179" s="248"/>
      <c r="G179" s="248"/>
    </row>
    <row r="180" spans="1:7">
      <c r="A180" s="246"/>
      <c r="B180" s="248"/>
      <c r="C180" s="248"/>
      <c r="D180" s="248"/>
      <c r="E180" s="248"/>
      <c r="F180" s="248"/>
      <c r="G180" s="248"/>
    </row>
    <row r="181" spans="1:7">
      <c r="A181" s="246"/>
      <c r="B181" s="248"/>
      <c r="C181" s="248"/>
      <c r="D181" s="248"/>
      <c r="E181" s="248"/>
      <c r="F181" s="248"/>
      <c r="G181" s="248"/>
    </row>
    <row r="182" spans="1:7">
      <c r="A182" s="246"/>
      <c r="B182" s="248"/>
      <c r="C182" s="248"/>
      <c r="D182" s="248"/>
      <c r="E182" s="248"/>
      <c r="F182" s="248"/>
      <c r="G182" s="248"/>
    </row>
    <row r="183" spans="1:7">
      <c r="A183" s="246"/>
      <c r="B183" s="248"/>
      <c r="C183" s="248"/>
      <c r="D183" s="248"/>
      <c r="E183" s="248"/>
      <c r="F183" s="248"/>
      <c r="G183" s="248"/>
    </row>
    <row r="184" spans="1:7">
      <c r="A184" s="246"/>
      <c r="B184" s="248"/>
      <c r="C184" s="248"/>
      <c r="D184" s="248"/>
      <c r="E184" s="248"/>
      <c r="F184" s="248"/>
      <c r="G184" s="248"/>
    </row>
    <row r="290" spans="3:11">
      <c r="C290" s="234"/>
      <c r="D290" s="234"/>
      <c r="E290" s="234"/>
      <c r="F290" s="234"/>
      <c r="G290" s="234"/>
    </row>
    <row r="291" spans="3:11">
      <c r="C291" s="234"/>
      <c r="D291" s="234"/>
      <c r="E291" s="234"/>
      <c r="F291" s="234"/>
      <c r="G291" s="234"/>
      <c r="H291" s="234"/>
      <c r="I291" s="234"/>
      <c r="J291" s="234"/>
      <c r="K291" s="234"/>
    </row>
    <row r="292" spans="3:11">
      <c r="C292" s="234"/>
      <c r="D292" s="234"/>
      <c r="E292" s="234"/>
      <c r="F292" s="234"/>
      <c r="G292" s="234"/>
      <c r="H292" s="234"/>
      <c r="I292" s="234"/>
      <c r="J292" s="234"/>
      <c r="K292" s="234"/>
    </row>
    <row r="293" spans="3:11">
      <c r="C293" s="234"/>
      <c r="D293" s="234"/>
      <c r="E293" s="234"/>
      <c r="F293" s="234"/>
      <c r="G293" s="234"/>
      <c r="H293" s="234"/>
      <c r="I293" s="234"/>
      <c r="J293" s="234"/>
      <c r="K293" s="234"/>
    </row>
    <row r="294" spans="3:11">
      <c r="C294" s="234"/>
      <c r="D294" s="234"/>
      <c r="E294" s="234"/>
      <c r="F294" s="234"/>
      <c r="G294" s="234"/>
      <c r="H294" s="234"/>
      <c r="I294" s="234"/>
      <c r="J294" s="234"/>
      <c r="K294" s="234"/>
    </row>
    <row r="295" spans="3:11">
      <c r="C295" s="234"/>
      <c r="D295" s="234"/>
      <c r="E295" s="234"/>
      <c r="F295" s="234"/>
      <c r="G295" s="234"/>
      <c r="H295" s="234"/>
      <c r="I295" s="234"/>
      <c r="J295" s="234"/>
      <c r="K295" s="234"/>
    </row>
    <row r="296" spans="3:11">
      <c r="C296" s="234"/>
      <c r="D296" s="234"/>
      <c r="E296" s="234"/>
      <c r="F296" s="234"/>
      <c r="G296" s="234"/>
      <c r="H296" s="234"/>
      <c r="I296" s="234"/>
      <c r="J296" s="234"/>
      <c r="K296" s="234"/>
    </row>
    <row r="297" spans="3:11">
      <c r="C297" s="234"/>
      <c r="D297" s="234"/>
      <c r="E297" s="234"/>
      <c r="F297" s="234"/>
      <c r="G297" s="234"/>
      <c r="H297" s="234"/>
      <c r="I297" s="234"/>
      <c r="J297" s="234"/>
      <c r="K297" s="234"/>
    </row>
    <row r="298" spans="3:11">
      <c r="C298" s="234"/>
      <c r="D298" s="234"/>
      <c r="E298" s="234"/>
      <c r="F298" s="234"/>
      <c r="G298" s="234"/>
      <c r="H298" s="234"/>
      <c r="I298" s="234"/>
      <c r="J298" s="234"/>
      <c r="K298" s="234"/>
    </row>
    <row r="299" spans="3:11">
      <c r="C299" s="234"/>
      <c r="D299" s="234"/>
      <c r="E299" s="234"/>
      <c r="F299" s="234"/>
      <c r="G299" s="234"/>
      <c r="H299" s="234"/>
      <c r="I299" s="234"/>
      <c r="J299" s="234"/>
      <c r="K299" s="234"/>
    </row>
    <row r="300" spans="3:11">
      <c r="C300" s="234"/>
      <c r="D300" s="234"/>
      <c r="E300" s="234"/>
      <c r="F300" s="234"/>
      <c r="G300" s="234"/>
      <c r="H300" s="234"/>
      <c r="I300" s="234"/>
      <c r="J300" s="234"/>
      <c r="K300" s="234"/>
    </row>
    <row r="301" spans="3:11">
      <c r="C301" s="234"/>
      <c r="D301" s="234"/>
      <c r="E301" s="234"/>
      <c r="F301" s="234"/>
      <c r="G301" s="234"/>
      <c r="H301" s="234"/>
      <c r="I301" s="234"/>
      <c r="J301" s="234"/>
      <c r="K301" s="234"/>
    </row>
    <row r="302" spans="3:11">
      <c r="C302" s="234"/>
      <c r="D302" s="234"/>
      <c r="E302" s="234"/>
      <c r="F302" s="234"/>
      <c r="G302" s="234"/>
      <c r="H302" s="234"/>
      <c r="I302" s="234"/>
      <c r="J302" s="234"/>
      <c r="K302" s="234"/>
    </row>
    <row r="303" spans="3:11">
      <c r="C303" s="234"/>
      <c r="D303" s="234"/>
      <c r="E303" s="234"/>
      <c r="F303" s="234"/>
      <c r="G303" s="234"/>
      <c r="H303" s="234"/>
      <c r="I303" s="234"/>
      <c r="J303" s="234"/>
      <c r="K303" s="234"/>
    </row>
    <row r="304" spans="3:11">
      <c r="C304" s="234"/>
      <c r="D304" s="234"/>
      <c r="E304" s="234"/>
      <c r="F304" s="234"/>
      <c r="G304" s="234"/>
      <c r="H304" s="234"/>
      <c r="I304" s="234"/>
      <c r="J304" s="234"/>
      <c r="K304" s="234"/>
    </row>
    <row r="305" spans="3:11">
      <c r="C305" s="234"/>
      <c r="D305" s="234"/>
      <c r="E305" s="234"/>
      <c r="F305" s="234"/>
      <c r="G305" s="234"/>
      <c r="H305" s="234"/>
      <c r="I305" s="234"/>
      <c r="J305" s="234"/>
      <c r="K305" s="234"/>
    </row>
    <row r="306" spans="3:11">
      <c r="C306" s="234"/>
      <c r="D306" s="234"/>
      <c r="E306" s="234"/>
      <c r="F306" s="234"/>
      <c r="G306" s="234"/>
      <c r="H306" s="234"/>
      <c r="I306" s="234"/>
      <c r="J306" s="234"/>
      <c r="K306" s="234"/>
    </row>
    <row r="307" spans="3:11">
      <c r="C307" s="234"/>
      <c r="D307" s="234"/>
      <c r="E307" s="234"/>
      <c r="F307" s="234"/>
      <c r="G307" s="234"/>
      <c r="H307" s="234"/>
      <c r="I307" s="234"/>
      <c r="J307" s="234"/>
      <c r="K307" s="234"/>
    </row>
    <row r="308" spans="3:11">
      <c r="C308" s="234"/>
      <c r="D308" s="234"/>
      <c r="E308" s="234"/>
      <c r="F308" s="234"/>
      <c r="G308" s="234"/>
      <c r="H308" s="234"/>
      <c r="I308" s="234"/>
      <c r="J308" s="234"/>
      <c r="K308" s="234"/>
    </row>
    <row r="309" spans="3:11">
      <c r="C309" s="234"/>
      <c r="D309" s="234"/>
      <c r="E309" s="234"/>
      <c r="F309" s="234"/>
      <c r="G309" s="234"/>
      <c r="H309" s="234"/>
      <c r="I309" s="234"/>
      <c r="J309" s="234"/>
      <c r="K309" s="234"/>
    </row>
    <row r="310" spans="3:11">
      <c r="C310" s="234"/>
      <c r="D310" s="234"/>
      <c r="E310" s="234"/>
      <c r="F310" s="234"/>
      <c r="G310" s="234"/>
      <c r="H310" s="234"/>
      <c r="I310" s="234"/>
      <c r="J310" s="234"/>
      <c r="K310" s="234"/>
    </row>
    <row r="311" spans="3:11">
      <c r="C311" s="234"/>
      <c r="D311" s="234"/>
      <c r="E311" s="234"/>
      <c r="F311" s="234"/>
      <c r="G311" s="234"/>
      <c r="H311" s="234"/>
      <c r="I311" s="234"/>
      <c r="J311" s="234"/>
      <c r="K311" s="234"/>
    </row>
    <row r="312" spans="3:11">
      <c r="C312" s="234"/>
      <c r="D312" s="234"/>
      <c r="E312" s="234"/>
      <c r="F312" s="234"/>
      <c r="G312" s="234"/>
      <c r="H312" s="234"/>
      <c r="I312" s="234"/>
      <c r="J312" s="234"/>
      <c r="K312" s="234"/>
    </row>
    <row r="313" spans="3:11">
      <c r="C313" s="234"/>
      <c r="D313" s="234"/>
      <c r="E313" s="234"/>
      <c r="F313" s="234"/>
      <c r="G313" s="234"/>
      <c r="H313" s="234"/>
      <c r="I313" s="234"/>
      <c r="J313" s="234"/>
      <c r="K313" s="234"/>
    </row>
    <row r="314" spans="3:11">
      <c r="C314" s="234"/>
      <c r="D314" s="234"/>
      <c r="E314" s="234"/>
      <c r="F314" s="234"/>
      <c r="G314" s="234"/>
      <c r="H314" s="234"/>
      <c r="I314" s="234"/>
      <c r="J314" s="234"/>
      <c r="K314" s="234"/>
    </row>
    <row r="315" spans="3:11">
      <c r="C315" s="234"/>
      <c r="D315" s="234"/>
      <c r="E315" s="234"/>
      <c r="F315" s="234"/>
      <c r="G315" s="234"/>
      <c r="H315" s="234"/>
      <c r="I315" s="234"/>
      <c r="J315" s="234"/>
      <c r="K315" s="234"/>
    </row>
    <row r="316" spans="3:11">
      <c r="C316" s="234"/>
      <c r="D316" s="234"/>
      <c r="E316" s="234"/>
      <c r="F316" s="234"/>
      <c r="G316" s="234"/>
      <c r="H316" s="234"/>
      <c r="I316" s="234"/>
      <c r="J316" s="234"/>
      <c r="K316" s="234"/>
    </row>
    <row r="317" spans="3:11">
      <c r="C317" s="234"/>
      <c r="D317" s="234"/>
      <c r="E317" s="234"/>
      <c r="F317" s="234"/>
      <c r="G317" s="234"/>
      <c r="H317" s="234"/>
      <c r="I317" s="234"/>
      <c r="J317" s="234"/>
      <c r="K317" s="234"/>
    </row>
    <row r="318" spans="3:11">
      <c r="C318" s="234"/>
      <c r="D318" s="234"/>
      <c r="E318" s="234"/>
      <c r="F318" s="234"/>
      <c r="G318" s="234"/>
      <c r="H318" s="234"/>
      <c r="I318" s="234"/>
      <c r="J318" s="234"/>
      <c r="K318" s="234"/>
    </row>
    <row r="319" spans="3:11">
      <c r="C319" s="234"/>
      <c r="D319" s="234"/>
      <c r="E319" s="234"/>
      <c r="F319" s="234"/>
      <c r="G319" s="234"/>
      <c r="H319" s="234"/>
      <c r="I319" s="234"/>
      <c r="J319" s="234"/>
      <c r="K319" s="234"/>
    </row>
    <row r="320" spans="3:11">
      <c r="C320" s="234"/>
      <c r="D320" s="234"/>
      <c r="E320" s="234"/>
      <c r="F320" s="234"/>
      <c r="G320" s="234"/>
      <c r="H320" s="234"/>
      <c r="I320" s="234"/>
      <c r="J320" s="234"/>
      <c r="K320" s="234"/>
    </row>
    <row r="321" spans="3:11">
      <c r="C321" s="234"/>
      <c r="D321" s="234"/>
      <c r="E321" s="234"/>
      <c r="F321" s="234"/>
      <c r="G321" s="234"/>
      <c r="H321" s="234"/>
      <c r="I321" s="234"/>
      <c r="J321" s="234"/>
      <c r="K321" s="234"/>
    </row>
    <row r="322" spans="3:11">
      <c r="C322" s="234"/>
      <c r="D322" s="234"/>
      <c r="E322" s="234"/>
      <c r="F322" s="234"/>
      <c r="G322" s="234"/>
      <c r="H322" s="234"/>
      <c r="I322" s="234"/>
      <c r="J322" s="234"/>
      <c r="K322" s="234"/>
    </row>
    <row r="323" spans="3:11">
      <c r="C323" s="234"/>
      <c r="D323" s="234"/>
      <c r="E323" s="234"/>
      <c r="F323" s="234"/>
      <c r="G323" s="234"/>
      <c r="H323" s="234"/>
      <c r="I323" s="234"/>
      <c r="J323" s="234"/>
      <c r="K323" s="234"/>
    </row>
    <row r="324" spans="3:11">
      <c r="C324" s="234"/>
      <c r="D324" s="234"/>
      <c r="E324" s="234"/>
      <c r="F324" s="234"/>
      <c r="G324" s="234"/>
      <c r="H324" s="234"/>
      <c r="I324" s="234"/>
      <c r="J324" s="234"/>
      <c r="K324" s="234"/>
    </row>
    <row r="325" spans="3:11">
      <c r="C325" s="234"/>
      <c r="D325" s="234"/>
      <c r="E325" s="234"/>
      <c r="F325" s="234"/>
      <c r="G325" s="234"/>
      <c r="H325" s="234"/>
      <c r="I325" s="234"/>
      <c r="J325" s="234"/>
      <c r="K325" s="234"/>
    </row>
    <row r="326" spans="3:11">
      <c r="C326" s="234"/>
      <c r="D326" s="234"/>
      <c r="E326" s="234"/>
      <c r="F326" s="234"/>
      <c r="G326" s="234"/>
      <c r="H326" s="234"/>
      <c r="I326" s="234"/>
      <c r="J326" s="234"/>
      <c r="K326" s="234"/>
    </row>
    <row r="327" spans="3:11">
      <c r="C327" s="234"/>
      <c r="D327" s="234"/>
      <c r="E327" s="234"/>
      <c r="F327" s="234"/>
      <c r="G327" s="234"/>
      <c r="H327" s="234"/>
      <c r="I327" s="234"/>
      <c r="J327" s="234"/>
      <c r="K327" s="234"/>
    </row>
    <row r="328" spans="3:11">
      <c r="C328" s="234"/>
      <c r="D328" s="234"/>
      <c r="E328" s="234"/>
      <c r="F328" s="234"/>
      <c r="G328" s="234"/>
      <c r="H328" s="234"/>
      <c r="I328" s="234"/>
      <c r="J328" s="234"/>
      <c r="K328" s="234"/>
    </row>
    <row r="329" spans="3:11">
      <c r="C329" s="234"/>
      <c r="D329" s="234"/>
      <c r="E329" s="234"/>
      <c r="F329" s="234"/>
      <c r="G329" s="234"/>
      <c r="H329" s="234"/>
      <c r="I329" s="234"/>
      <c r="J329" s="234"/>
      <c r="K329" s="234"/>
    </row>
    <row r="330" spans="3:11">
      <c r="C330" s="234"/>
      <c r="D330" s="234"/>
      <c r="E330" s="234"/>
      <c r="F330" s="234"/>
      <c r="G330" s="234"/>
      <c r="H330" s="234"/>
      <c r="I330" s="234"/>
      <c r="J330" s="234"/>
      <c r="K330" s="234"/>
    </row>
    <row r="331" spans="3:11">
      <c r="C331" s="234"/>
      <c r="D331" s="234"/>
      <c r="E331" s="234"/>
      <c r="F331" s="234"/>
      <c r="G331" s="234"/>
      <c r="H331" s="234"/>
      <c r="I331" s="234"/>
      <c r="J331" s="234"/>
      <c r="K331" s="234"/>
    </row>
    <row r="332" spans="3:11">
      <c r="C332" s="234"/>
      <c r="D332" s="234"/>
      <c r="E332" s="234"/>
      <c r="F332" s="234"/>
      <c r="G332" s="234"/>
      <c r="H332" s="234"/>
      <c r="I332" s="234"/>
      <c r="J332" s="234"/>
      <c r="K332" s="234"/>
    </row>
    <row r="333" spans="3:11">
      <c r="C333" s="234"/>
      <c r="D333" s="234"/>
      <c r="E333" s="234"/>
      <c r="F333" s="234"/>
      <c r="G333" s="234"/>
      <c r="H333" s="234"/>
      <c r="I333" s="234"/>
      <c r="J333" s="234"/>
      <c r="K333" s="234"/>
    </row>
    <row r="334" spans="3:11">
      <c r="C334" s="234"/>
      <c r="D334" s="234"/>
      <c r="E334" s="234"/>
      <c r="F334" s="234"/>
      <c r="G334" s="234"/>
      <c r="H334" s="234"/>
      <c r="I334" s="234"/>
      <c r="J334" s="234"/>
      <c r="K334" s="234"/>
    </row>
    <row r="335" spans="3:11">
      <c r="C335" s="234"/>
      <c r="D335" s="234"/>
      <c r="E335" s="234"/>
      <c r="F335" s="234"/>
      <c r="G335" s="234"/>
      <c r="H335" s="234"/>
      <c r="I335" s="234"/>
      <c r="J335" s="234"/>
      <c r="K335" s="234"/>
    </row>
    <row r="336" spans="3:11">
      <c r="C336" s="234"/>
      <c r="D336" s="234"/>
      <c r="E336" s="234"/>
      <c r="F336" s="234"/>
      <c r="G336" s="234"/>
      <c r="H336" s="234"/>
      <c r="I336" s="234"/>
      <c r="J336" s="234"/>
      <c r="K336" s="234"/>
    </row>
    <row r="337" spans="3:11">
      <c r="C337" s="234"/>
      <c r="D337" s="234"/>
      <c r="E337" s="234"/>
      <c r="F337" s="234"/>
      <c r="G337" s="234"/>
      <c r="H337" s="234"/>
      <c r="I337" s="234"/>
      <c r="J337" s="234"/>
      <c r="K337" s="234"/>
    </row>
    <row r="338" spans="3:11">
      <c r="C338" s="234"/>
      <c r="D338" s="234"/>
      <c r="E338" s="234"/>
      <c r="F338" s="234"/>
      <c r="G338" s="234"/>
      <c r="H338" s="234"/>
      <c r="I338" s="234"/>
      <c r="J338" s="234"/>
      <c r="K338" s="234"/>
    </row>
    <row r="339" spans="3:11">
      <c r="C339" s="234"/>
      <c r="D339" s="234"/>
      <c r="E339" s="234"/>
      <c r="F339" s="234"/>
      <c r="G339" s="234"/>
      <c r="H339" s="234"/>
      <c r="I339" s="234"/>
      <c r="J339" s="234"/>
      <c r="K339" s="234"/>
    </row>
    <row r="340" spans="3:11">
      <c r="C340" s="234"/>
      <c r="D340" s="234"/>
      <c r="E340" s="234"/>
      <c r="F340" s="234"/>
      <c r="G340" s="234"/>
      <c r="H340" s="234"/>
      <c r="I340" s="234"/>
      <c r="J340" s="234"/>
      <c r="K340" s="234"/>
    </row>
    <row r="341" spans="3:11">
      <c r="C341" s="234"/>
      <c r="D341" s="234"/>
      <c r="E341" s="234"/>
      <c r="F341" s="234"/>
      <c r="G341" s="234"/>
      <c r="H341" s="234"/>
      <c r="I341" s="234"/>
      <c r="J341" s="234"/>
      <c r="K341" s="234"/>
    </row>
    <row r="342" spans="3:11">
      <c r="C342" s="234"/>
      <c r="D342" s="234"/>
      <c r="E342" s="234"/>
      <c r="F342" s="234"/>
      <c r="G342" s="234"/>
      <c r="H342" s="234"/>
      <c r="I342" s="234"/>
      <c r="J342" s="234"/>
      <c r="K342" s="234"/>
    </row>
    <row r="343" spans="3:11">
      <c r="C343" s="234"/>
      <c r="D343" s="234"/>
      <c r="E343" s="234"/>
      <c r="F343" s="234"/>
      <c r="G343" s="234"/>
      <c r="H343" s="234"/>
      <c r="I343" s="234"/>
      <c r="J343" s="234"/>
      <c r="K343" s="234"/>
    </row>
    <row r="344" spans="3:11">
      <c r="C344" s="234"/>
      <c r="D344" s="234"/>
      <c r="E344" s="234"/>
      <c r="F344" s="234"/>
      <c r="G344" s="234"/>
      <c r="H344" s="234"/>
      <c r="I344" s="234"/>
      <c r="J344" s="234"/>
      <c r="K344" s="234"/>
    </row>
    <row r="345" spans="3:11">
      <c r="C345" s="234"/>
      <c r="D345" s="234"/>
      <c r="E345" s="234"/>
      <c r="F345" s="234"/>
      <c r="G345" s="234"/>
      <c r="H345" s="234"/>
      <c r="I345" s="234"/>
      <c r="J345" s="234"/>
      <c r="K345" s="234"/>
    </row>
    <row r="346" spans="3:11">
      <c r="C346" s="234"/>
      <c r="D346" s="234"/>
      <c r="E346" s="234"/>
      <c r="F346" s="234"/>
      <c r="G346" s="234"/>
      <c r="H346" s="234"/>
      <c r="I346" s="234"/>
      <c r="J346" s="234"/>
      <c r="K346" s="234"/>
    </row>
    <row r="347" spans="3:11">
      <c r="C347" s="234"/>
      <c r="D347" s="234"/>
      <c r="E347" s="234"/>
      <c r="F347" s="234"/>
      <c r="G347" s="234"/>
      <c r="H347" s="234"/>
      <c r="I347" s="234"/>
      <c r="J347" s="234"/>
      <c r="K347" s="234"/>
    </row>
    <row r="348" spans="3:11">
      <c r="C348" s="234"/>
      <c r="D348" s="234"/>
      <c r="E348" s="234"/>
      <c r="F348" s="234"/>
      <c r="G348" s="234"/>
      <c r="H348" s="234"/>
      <c r="I348" s="234"/>
      <c r="J348" s="234"/>
      <c r="K348" s="234"/>
    </row>
    <row r="349" spans="3:11">
      <c r="C349" s="234"/>
      <c r="D349" s="234"/>
      <c r="E349" s="234"/>
      <c r="F349" s="234"/>
      <c r="G349" s="234"/>
      <c r="H349" s="234"/>
      <c r="I349" s="234"/>
      <c r="J349" s="234"/>
      <c r="K349" s="234"/>
    </row>
    <row r="350" spans="3:11">
      <c r="C350" s="234"/>
      <c r="D350" s="234"/>
      <c r="E350" s="234"/>
      <c r="F350" s="234"/>
      <c r="G350" s="234"/>
      <c r="H350" s="234"/>
      <c r="I350" s="234"/>
      <c r="J350" s="234"/>
      <c r="K350" s="234"/>
    </row>
    <row r="351" spans="3:11">
      <c r="C351" s="234"/>
      <c r="D351" s="234"/>
      <c r="E351" s="234"/>
      <c r="F351" s="234"/>
      <c r="G351" s="234"/>
      <c r="H351" s="234"/>
      <c r="I351" s="234"/>
      <c r="J351" s="234"/>
      <c r="K351" s="234"/>
    </row>
    <row r="352" spans="3:11">
      <c r="C352" s="234"/>
      <c r="D352" s="234"/>
      <c r="E352" s="234"/>
      <c r="F352" s="234"/>
      <c r="G352" s="234"/>
      <c r="H352" s="234"/>
      <c r="I352" s="234"/>
      <c r="J352" s="234"/>
      <c r="K352" s="234"/>
    </row>
    <row r="353" spans="3:11">
      <c r="C353" s="234"/>
      <c r="D353" s="234"/>
      <c r="E353" s="234"/>
      <c r="F353" s="234"/>
      <c r="G353" s="234"/>
      <c r="H353" s="234"/>
      <c r="I353" s="234"/>
      <c r="J353" s="234"/>
      <c r="K353" s="234"/>
    </row>
    <row r="354" spans="3:11">
      <c r="C354" s="234"/>
      <c r="D354" s="234"/>
      <c r="E354" s="234"/>
      <c r="F354" s="234"/>
      <c r="G354" s="234"/>
      <c r="H354" s="234"/>
      <c r="I354" s="234"/>
      <c r="J354" s="234"/>
      <c r="K354" s="234"/>
    </row>
    <row r="355" spans="3:11">
      <c r="C355" s="234"/>
      <c r="D355" s="234"/>
      <c r="E355" s="234"/>
      <c r="F355" s="234"/>
      <c r="G355" s="234"/>
      <c r="H355" s="234"/>
      <c r="I355" s="234"/>
      <c r="J355" s="234"/>
      <c r="K355" s="234"/>
    </row>
    <row r="356" spans="3:11">
      <c r="C356" s="234"/>
      <c r="D356" s="234"/>
      <c r="E356" s="234"/>
      <c r="F356" s="234"/>
      <c r="G356" s="234"/>
      <c r="H356" s="234"/>
      <c r="I356" s="234"/>
      <c r="J356" s="234"/>
      <c r="K356" s="234"/>
    </row>
    <row r="357" spans="3:11">
      <c r="C357" s="234"/>
      <c r="D357" s="234"/>
      <c r="E357" s="234"/>
      <c r="F357" s="234"/>
      <c r="G357" s="234"/>
      <c r="H357" s="234"/>
      <c r="I357" s="234"/>
      <c r="J357" s="234"/>
      <c r="K357" s="234"/>
    </row>
    <row r="358" spans="3:11">
      <c r="C358" s="234"/>
      <c r="D358" s="234"/>
      <c r="E358" s="234"/>
      <c r="F358" s="234"/>
      <c r="G358" s="234"/>
      <c r="H358" s="234"/>
      <c r="I358" s="234"/>
      <c r="J358" s="234"/>
      <c r="K358" s="234"/>
    </row>
    <row r="359" spans="3:11">
      <c r="C359" s="234"/>
      <c r="D359" s="234"/>
      <c r="E359" s="234"/>
      <c r="F359" s="234"/>
      <c r="G359" s="234"/>
      <c r="H359" s="234"/>
      <c r="I359" s="234"/>
      <c r="J359" s="234"/>
      <c r="K359" s="234"/>
    </row>
    <row r="360" spans="3:11">
      <c r="C360" s="234"/>
      <c r="D360" s="234"/>
      <c r="E360" s="234"/>
      <c r="F360" s="234"/>
      <c r="G360" s="234"/>
      <c r="H360" s="234"/>
      <c r="I360" s="234"/>
      <c r="J360" s="234"/>
      <c r="K360" s="234"/>
    </row>
    <row r="361" spans="3:11">
      <c r="C361" s="234"/>
      <c r="D361" s="234"/>
      <c r="E361" s="234"/>
      <c r="F361" s="234"/>
      <c r="G361" s="234"/>
      <c r="H361" s="234"/>
      <c r="I361" s="234"/>
      <c r="J361" s="234"/>
      <c r="K361" s="234"/>
    </row>
    <row r="362" spans="3:11">
      <c r="C362" s="234"/>
      <c r="D362" s="234"/>
      <c r="E362" s="234"/>
      <c r="F362" s="234"/>
      <c r="G362" s="234"/>
      <c r="H362" s="234"/>
      <c r="I362" s="234"/>
      <c r="J362" s="234"/>
      <c r="K362" s="234"/>
    </row>
    <row r="363" spans="3:11">
      <c r="C363" s="234"/>
      <c r="D363" s="234"/>
      <c r="E363" s="234"/>
      <c r="F363" s="234"/>
      <c r="G363" s="234"/>
      <c r="H363" s="234"/>
      <c r="I363" s="234"/>
      <c r="J363" s="234"/>
      <c r="K363" s="234"/>
    </row>
    <row r="364" spans="3:11">
      <c r="C364" s="234"/>
      <c r="D364" s="234"/>
      <c r="E364" s="234"/>
      <c r="F364" s="234"/>
      <c r="G364" s="234"/>
      <c r="H364" s="234"/>
      <c r="I364" s="234"/>
      <c r="J364" s="234"/>
      <c r="K364" s="234"/>
    </row>
    <row r="365" spans="3:11">
      <c r="C365" s="234"/>
      <c r="D365" s="234"/>
      <c r="E365" s="234"/>
      <c r="F365" s="234"/>
      <c r="G365" s="234"/>
      <c r="H365" s="234"/>
      <c r="I365" s="234"/>
      <c r="J365" s="234"/>
      <c r="K365" s="234"/>
    </row>
    <row r="366" spans="3:11">
      <c r="C366" s="234"/>
      <c r="D366" s="234"/>
      <c r="E366" s="234"/>
      <c r="F366" s="234"/>
      <c r="G366" s="234"/>
      <c r="H366" s="234"/>
      <c r="I366" s="234"/>
      <c r="J366" s="234"/>
      <c r="K366" s="234"/>
    </row>
    <row r="367" spans="3:11">
      <c r="C367" s="234"/>
      <c r="D367" s="234"/>
      <c r="E367" s="234"/>
      <c r="F367" s="234"/>
      <c r="G367" s="234"/>
      <c r="H367" s="234"/>
      <c r="I367" s="234"/>
      <c r="J367" s="234"/>
      <c r="K367" s="234"/>
    </row>
    <row r="368" spans="3:11">
      <c r="C368" s="234"/>
      <c r="D368" s="234"/>
      <c r="E368" s="234"/>
      <c r="F368" s="234"/>
      <c r="G368" s="234"/>
      <c r="H368" s="234"/>
      <c r="I368" s="234"/>
      <c r="J368" s="234"/>
      <c r="K368" s="234"/>
    </row>
    <row r="369" spans="3:11">
      <c r="C369" s="234"/>
      <c r="D369" s="234"/>
      <c r="E369" s="234"/>
      <c r="F369" s="234"/>
      <c r="G369" s="234"/>
      <c r="H369" s="234"/>
      <c r="I369" s="234"/>
      <c r="J369" s="234"/>
      <c r="K369" s="234"/>
    </row>
    <row r="370" spans="3:11">
      <c r="C370" s="234"/>
      <c r="D370" s="234"/>
      <c r="E370" s="234"/>
      <c r="F370" s="234"/>
      <c r="G370" s="234"/>
      <c r="H370" s="234"/>
      <c r="I370" s="234"/>
      <c r="J370" s="234"/>
      <c r="K370" s="234"/>
    </row>
    <row r="371" spans="3:11">
      <c r="C371" s="234"/>
      <c r="D371" s="234"/>
      <c r="E371" s="234"/>
      <c r="F371" s="234"/>
      <c r="G371" s="234"/>
      <c r="H371" s="234"/>
      <c r="I371" s="234"/>
      <c r="J371" s="234"/>
      <c r="K371" s="234"/>
    </row>
    <row r="372" spans="3:11">
      <c r="C372" s="234"/>
      <c r="D372" s="234"/>
      <c r="E372" s="234"/>
      <c r="F372" s="234"/>
      <c r="G372" s="234"/>
      <c r="H372" s="234"/>
      <c r="I372" s="234"/>
      <c r="J372" s="234"/>
      <c r="K372" s="234"/>
    </row>
    <row r="373" spans="3:11">
      <c r="C373" s="234"/>
      <c r="D373" s="234"/>
      <c r="E373" s="234"/>
      <c r="F373" s="234"/>
      <c r="G373" s="234"/>
      <c r="H373" s="234"/>
      <c r="I373" s="234"/>
      <c r="J373" s="234"/>
      <c r="K373" s="234"/>
    </row>
    <row r="374" spans="3:11">
      <c r="C374" s="234"/>
      <c r="D374" s="234"/>
      <c r="E374" s="234"/>
      <c r="F374" s="234"/>
      <c r="G374" s="234"/>
      <c r="H374" s="234"/>
      <c r="I374" s="234"/>
      <c r="J374" s="234"/>
      <c r="K374" s="234"/>
    </row>
    <row r="375" spans="3:11">
      <c r="C375" s="234"/>
      <c r="D375" s="234"/>
      <c r="E375" s="234"/>
      <c r="F375" s="234"/>
      <c r="G375" s="234"/>
      <c r="H375" s="234"/>
      <c r="I375" s="234"/>
      <c r="J375" s="234"/>
      <c r="K375" s="234"/>
    </row>
    <row r="376" spans="3:11">
      <c r="C376" s="234"/>
      <c r="D376" s="234"/>
      <c r="E376" s="234"/>
      <c r="F376" s="234"/>
      <c r="G376" s="234"/>
      <c r="H376" s="234"/>
      <c r="I376" s="234"/>
      <c r="J376" s="234"/>
      <c r="K376" s="234"/>
    </row>
    <row r="377" spans="3:11">
      <c r="C377" s="234"/>
      <c r="D377" s="234"/>
      <c r="E377" s="234"/>
      <c r="F377" s="234"/>
      <c r="G377" s="234"/>
      <c r="H377" s="234"/>
      <c r="I377" s="234"/>
      <c r="J377" s="234"/>
      <c r="K377" s="234"/>
    </row>
    <row r="378" spans="3:11">
      <c r="C378" s="234"/>
      <c r="D378" s="234"/>
      <c r="E378" s="234"/>
      <c r="F378" s="234"/>
      <c r="G378" s="234"/>
      <c r="H378" s="234"/>
      <c r="I378" s="234"/>
      <c r="J378" s="234"/>
      <c r="K378" s="234"/>
    </row>
    <row r="379" spans="3:11">
      <c r="C379" s="234"/>
      <c r="D379" s="234"/>
      <c r="E379" s="234"/>
      <c r="F379" s="234"/>
      <c r="G379" s="234"/>
      <c r="H379" s="234"/>
      <c r="I379" s="234"/>
      <c r="J379" s="234"/>
      <c r="K379" s="234"/>
    </row>
    <row r="380" spans="3:11">
      <c r="C380" s="234"/>
      <c r="D380" s="234"/>
      <c r="E380" s="234"/>
      <c r="F380" s="234"/>
      <c r="G380" s="234"/>
      <c r="H380" s="234"/>
      <c r="I380" s="234"/>
      <c r="J380" s="234"/>
      <c r="K380" s="234"/>
    </row>
    <row r="381" spans="3:11">
      <c r="C381" s="234"/>
      <c r="D381" s="234"/>
      <c r="E381" s="234"/>
      <c r="F381" s="234"/>
      <c r="G381" s="234"/>
      <c r="H381" s="234"/>
      <c r="I381" s="234"/>
      <c r="J381" s="234"/>
      <c r="K381" s="234"/>
    </row>
    <row r="382" spans="3:11">
      <c r="C382" s="234"/>
      <c r="D382" s="234"/>
      <c r="E382" s="234"/>
      <c r="F382" s="234"/>
      <c r="G382" s="234"/>
      <c r="H382" s="234"/>
      <c r="I382" s="234"/>
      <c r="J382" s="234"/>
      <c r="K382" s="234"/>
    </row>
    <row r="383" spans="3:11">
      <c r="C383" s="234"/>
      <c r="D383" s="234"/>
      <c r="E383" s="234"/>
      <c r="F383" s="234"/>
      <c r="G383" s="234"/>
      <c r="H383" s="234"/>
      <c r="I383" s="234"/>
      <c r="J383" s="234"/>
      <c r="K383" s="234"/>
    </row>
    <row r="384" spans="3:11">
      <c r="C384" s="234"/>
      <c r="D384" s="234"/>
      <c r="E384" s="234"/>
      <c r="F384" s="234"/>
      <c r="G384" s="234"/>
      <c r="H384" s="234"/>
      <c r="I384" s="234"/>
      <c r="J384" s="234"/>
      <c r="K384" s="234"/>
    </row>
    <row r="385" spans="3:11">
      <c r="C385" s="234"/>
      <c r="D385" s="234"/>
      <c r="E385" s="234"/>
      <c r="F385" s="234"/>
      <c r="G385" s="234"/>
      <c r="H385" s="234"/>
      <c r="I385" s="234"/>
      <c r="J385" s="234"/>
      <c r="K385" s="234"/>
    </row>
    <row r="386" spans="3:11">
      <c r="C386" s="234"/>
      <c r="D386" s="234"/>
      <c r="E386" s="234"/>
      <c r="F386" s="234"/>
      <c r="G386" s="234"/>
      <c r="H386" s="234"/>
      <c r="I386" s="234"/>
      <c r="J386" s="234"/>
      <c r="K386" s="234"/>
    </row>
    <row r="387" spans="3:11">
      <c r="C387" s="234"/>
      <c r="D387" s="234"/>
      <c r="E387" s="234"/>
      <c r="F387" s="234"/>
      <c r="G387" s="234"/>
      <c r="H387" s="234"/>
      <c r="I387" s="234"/>
      <c r="J387" s="234"/>
      <c r="K387" s="234"/>
    </row>
    <row r="388" spans="3:11">
      <c r="C388" s="234"/>
      <c r="D388" s="234"/>
      <c r="E388" s="234"/>
      <c r="F388" s="234"/>
      <c r="G388" s="234"/>
      <c r="H388" s="234"/>
      <c r="I388" s="234"/>
      <c r="J388" s="234"/>
      <c r="K388" s="234"/>
    </row>
    <row r="389" spans="3:11">
      <c r="C389" s="234"/>
      <c r="D389" s="234"/>
      <c r="E389" s="234"/>
      <c r="F389" s="234"/>
      <c r="G389" s="234"/>
      <c r="H389" s="234"/>
      <c r="I389" s="234"/>
      <c r="J389" s="234"/>
      <c r="K389" s="234"/>
    </row>
    <row r="390" spans="3:11">
      <c r="C390" s="234"/>
      <c r="D390" s="234"/>
      <c r="E390" s="234"/>
      <c r="F390" s="234"/>
      <c r="G390" s="234"/>
      <c r="H390" s="234"/>
      <c r="I390" s="234"/>
      <c r="J390" s="234"/>
      <c r="K390" s="234"/>
    </row>
    <row r="391" spans="3:11">
      <c r="C391" s="234"/>
      <c r="D391" s="234"/>
      <c r="E391" s="234"/>
      <c r="F391" s="234"/>
      <c r="G391" s="234"/>
      <c r="H391" s="234"/>
      <c r="I391" s="234"/>
      <c r="J391" s="234"/>
      <c r="K391" s="234"/>
    </row>
    <row r="392" spans="3:11">
      <c r="C392" s="234"/>
      <c r="D392" s="234"/>
      <c r="E392" s="234"/>
      <c r="F392" s="234"/>
      <c r="G392" s="234"/>
      <c r="H392" s="234"/>
      <c r="I392" s="234"/>
      <c r="J392" s="234"/>
      <c r="K392" s="234"/>
    </row>
    <row r="393" spans="3:11">
      <c r="C393" s="234"/>
      <c r="D393" s="234"/>
      <c r="E393" s="234"/>
      <c r="F393" s="234"/>
      <c r="G393" s="234"/>
      <c r="H393" s="234"/>
      <c r="I393" s="234"/>
      <c r="J393" s="234"/>
      <c r="K393" s="234"/>
    </row>
    <row r="394" spans="3:11">
      <c r="C394" s="234"/>
      <c r="D394" s="234"/>
      <c r="E394" s="234"/>
      <c r="F394" s="234"/>
      <c r="G394" s="234"/>
      <c r="H394" s="234"/>
      <c r="I394" s="234"/>
      <c r="J394" s="234"/>
      <c r="K394" s="234"/>
    </row>
    <row r="395" spans="3:11">
      <c r="C395" s="234"/>
      <c r="D395" s="234"/>
      <c r="E395" s="234"/>
      <c r="F395" s="234"/>
      <c r="G395" s="234"/>
      <c r="H395" s="234"/>
      <c r="I395" s="234"/>
      <c r="J395" s="234"/>
      <c r="K395" s="234"/>
    </row>
    <row r="396" spans="3:11">
      <c r="C396" s="234"/>
      <c r="D396" s="234"/>
      <c r="E396" s="234"/>
      <c r="F396" s="234"/>
      <c r="G396" s="234"/>
      <c r="H396" s="234"/>
      <c r="I396" s="234"/>
      <c r="J396" s="234"/>
      <c r="K396" s="234"/>
    </row>
    <row r="397" spans="3:11">
      <c r="C397" s="234"/>
      <c r="D397" s="234"/>
      <c r="E397" s="234"/>
      <c r="F397" s="234"/>
      <c r="G397" s="234"/>
      <c r="H397" s="234"/>
      <c r="I397" s="234"/>
      <c r="J397" s="234"/>
      <c r="K397" s="234"/>
    </row>
    <row r="398" spans="3:11">
      <c r="C398" s="234"/>
      <c r="D398" s="234"/>
      <c r="E398" s="234"/>
      <c r="F398" s="234"/>
      <c r="G398" s="234"/>
      <c r="H398" s="234"/>
      <c r="I398" s="234"/>
      <c r="J398" s="234"/>
      <c r="K398" s="234"/>
    </row>
    <row r="399" spans="3:11">
      <c r="C399" s="234"/>
      <c r="D399" s="234"/>
      <c r="E399" s="234"/>
      <c r="F399" s="234"/>
      <c r="G399" s="234"/>
      <c r="H399" s="234"/>
      <c r="I399" s="234"/>
      <c r="J399" s="234"/>
      <c r="K399" s="234"/>
    </row>
    <row r="400" spans="3:11">
      <c r="C400" s="234"/>
      <c r="D400" s="234"/>
      <c r="E400" s="234"/>
      <c r="F400" s="234"/>
      <c r="G400" s="234"/>
      <c r="H400" s="234"/>
      <c r="I400" s="234"/>
      <c r="J400" s="234"/>
      <c r="K400" s="234"/>
    </row>
    <row r="401" spans="3:11">
      <c r="C401" s="234"/>
      <c r="D401" s="234"/>
      <c r="E401" s="234"/>
      <c r="F401" s="234"/>
      <c r="G401" s="234"/>
      <c r="H401" s="234"/>
      <c r="I401" s="234"/>
      <c r="J401" s="234"/>
      <c r="K401" s="234"/>
    </row>
    <row r="402" spans="3:11">
      <c r="C402" s="234"/>
      <c r="D402" s="234"/>
      <c r="E402" s="234"/>
      <c r="F402" s="234"/>
      <c r="G402" s="234"/>
      <c r="H402" s="234"/>
      <c r="I402" s="234"/>
      <c r="J402" s="234"/>
      <c r="K402" s="234"/>
    </row>
    <row r="403" spans="3:11">
      <c r="C403" s="234"/>
      <c r="D403" s="234"/>
      <c r="E403" s="234"/>
      <c r="F403" s="234"/>
      <c r="G403" s="234"/>
      <c r="H403" s="234"/>
      <c r="I403" s="234"/>
      <c r="J403" s="234"/>
      <c r="K403" s="234"/>
    </row>
    <row r="404" spans="3:11">
      <c r="C404" s="234"/>
      <c r="D404" s="234"/>
      <c r="E404" s="234"/>
      <c r="F404" s="234"/>
      <c r="G404" s="234"/>
      <c r="H404" s="234"/>
      <c r="I404" s="234"/>
      <c r="J404" s="234"/>
      <c r="K404" s="234"/>
    </row>
    <row r="405" spans="3:11">
      <c r="C405" s="234"/>
      <c r="D405" s="234"/>
      <c r="E405" s="234"/>
      <c r="F405" s="234"/>
      <c r="G405" s="234"/>
      <c r="H405" s="234"/>
      <c r="I405" s="234"/>
      <c r="J405" s="234"/>
      <c r="K405" s="234"/>
    </row>
    <row r="406" spans="3:11">
      <c r="C406" s="234"/>
      <c r="D406" s="234"/>
      <c r="E406" s="234"/>
      <c r="F406" s="234"/>
      <c r="G406" s="234"/>
      <c r="H406" s="234"/>
      <c r="I406" s="234"/>
      <c r="J406" s="234"/>
      <c r="K406" s="234"/>
    </row>
    <row r="407" spans="3:11">
      <c r="C407" s="234"/>
      <c r="D407" s="234"/>
      <c r="E407" s="234"/>
      <c r="F407" s="234"/>
      <c r="G407" s="234"/>
      <c r="H407" s="234"/>
      <c r="I407" s="234"/>
      <c r="J407" s="234"/>
      <c r="K407" s="234"/>
    </row>
    <row r="408" spans="3:11">
      <c r="C408" s="234"/>
      <c r="D408" s="234"/>
      <c r="E408" s="234"/>
      <c r="F408" s="234"/>
      <c r="G408" s="234"/>
      <c r="H408" s="234"/>
      <c r="I408" s="234"/>
      <c r="J408" s="234"/>
      <c r="K408" s="234"/>
    </row>
    <row r="409" spans="3:11">
      <c r="C409" s="234"/>
      <c r="D409" s="234"/>
      <c r="E409" s="234"/>
      <c r="F409" s="234"/>
      <c r="G409" s="234"/>
      <c r="H409" s="234"/>
      <c r="I409" s="234"/>
      <c r="J409" s="234"/>
      <c r="K409" s="234"/>
    </row>
    <row r="410" spans="3:11">
      <c r="C410" s="234"/>
      <c r="D410" s="234"/>
      <c r="E410" s="234"/>
      <c r="F410" s="234"/>
      <c r="G410" s="234"/>
      <c r="H410" s="234"/>
      <c r="I410" s="234"/>
      <c r="J410" s="234"/>
      <c r="K410" s="234"/>
    </row>
    <row r="411" spans="3:11">
      <c r="C411" s="234"/>
      <c r="D411" s="234"/>
      <c r="E411" s="234"/>
      <c r="F411" s="234"/>
      <c r="G411" s="234"/>
      <c r="H411" s="234"/>
      <c r="I411" s="234"/>
      <c r="J411" s="234"/>
      <c r="K411" s="234"/>
    </row>
    <row r="412" spans="3:11">
      <c r="C412" s="234"/>
      <c r="D412" s="234"/>
      <c r="E412" s="234"/>
      <c r="F412" s="234"/>
      <c r="G412" s="234"/>
      <c r="H412" s="234"/>
      <c r="I412" s="234"/>
      <c r="J412" s="234"/>
      <c r="K412" s="234"/>
    </row>
    <row r="413" spans="3:11">
      <c r="C413" s="234"/>
      <c r="D413" s="234"/>
      <c r="E413" s="234"/>
      <c r="F413" s="234"/>
      <c r="G413" s="234"/>
      <c r="H413" s="234"/>
      <c r="I413" s="234"/>
      <c r="J413" s="234"/>
      <c r="K413" s="234"/>
    </row>
    <row r="414" spans="3:11">
      <c r="C414" s="234"/>
      <c r="D414" s="234"/>
      <c r="E414" s="234"/>
      <c r="F414" s="234"/>
      <c r="G414" s="234"/>
      <c r="H414" s="234"/>
      <c r="I414" s="234"/>
      <c r="J414" s="234"/>
      <c r="K414" s="234"/>
    </row>
    <row r="415" spans="3:11">
      <c r="C415" s="234"/>
      <c r="D415" s="234"/>
      <c r="E415" s="234"/>
      <c r="F415" s="234"/>
      <c r="G415" s="234"/>
      <c r="H415" s="234"/>
      <c r="I415" s="234"/>
      <c r="J415" s="234"/>
      <c r="K415" s="234"/>
    </row>
    <row r="416" spans="3:11">
      <c r="C416" s="234"/>
      <c r="D416" s="234"/>
      <c r="E416" s="234"/>
      <c r="F416" s="234"/>
      <c r="G416" s="234"/>
      <c r="H416" s="234"/>
      <c r="I416" s="234"/>
      <c r="J416" s="234"/>
      <c r="K416" s="234"/>
    </row>
    <row r="417" spans="3:11">
      <c r="C417" s="234"/>
      <c r="D417" s="234"/>
      <c r="E417" s="234"/>
      <c r="F417" s="234"/>
      <c r="G417" s="234"/>
      <c r="H417" s="234"/>
      <c r="I417" s="234"/>
      <c r="J417" s="234"/>
      <c r="K417" s="234"/>
    </row>
    <row r="418" spans="3:11">
      <c r="C418" s="234"/>
      <c r="D418" s="234"/>
      <c r="E418" s="234"/>
      <c r="F418" s="234"/>
      <c r="G418" s="234"/>
      <c r="H418" s="234"/>
      <c r="I418" s="234"/>
      <c r="J418" s="234"/>
      <c r="K418" s="234"/>
    </row>
    <row r="419" spans="3:11">
      <c r="C419" s="234"/>
      <c r="D419" s="234"/>
      <c r="E419" s="234"/>
      <c r="F419" s="234"/>
      <c r="G419" s="234"/>
      <c r="H419" s="234"/>
      <c r="I419" s="234"/>
      <c r="J419" s="234"/>
      <c r="K419" s="234"/>
    </row>
    <row r="420" spans="3:11">
      <c r="C420" s="234"/>
      <c r="D420" s="234"/>
      <c r="E420" s="234"/>
      <c r="F420" s="234"/>
      <c r="G420" s="234"/>
      <c r="H420" s="234"/>
      <c r="I420" s="234"/>
      <c r="J420" s="234"/>
      <c r="K420" s="234"/>
    </row>
    <row r="421" spans="3:11">
      <c r="C421" s="234"/>
      <c r="D421" s="234"/>
      <c r="E421" s="234"/>
      <c r="F421" s="234"/>
      <c r="G421" s="234"/>
      <c r="H421" s="234"/>
      <c r="I421" s="234"/>
      <c r="J421" s="234"/>
      <c r="K421" s="234"/>
    </row>
    <row r="422" spans="3:11">
      <c r="C422" s="234"/>
      <c r="D422" s="234"/>
      <c r="E422" s="234"/>
      <c r="F422" s="234"/>
      <c r="G422" s="234"/>
      <c r="H422" s="234"/>
      <c r="I422" s="234"/>
      <c r="J422" s="234"/>
      <c r="K422" s="234"/>
    </row>
    <row r="423" spans="3:11">
      <c r="C423" s="234"/>
      <c r="D423" s="234"/>
      <c r="E423" s="234"/>
      <c r="F423" s="234"/>
      <c r="G423" s="234"/>
      <c r="H423" s="234"/>
      <c r="I423" s="234"/>
      <c r="J423" s="234"/>
      <c r="K423" s="234"/>
    </row>
    <row r="424" spans="3:11">
      <c r="C424" s="234"/>
      <c r="D424" s="234"/>
      <c r="E424" s="234"/>
      <c r="F424" s="234"/>
      <c r="G424" s="234"/>
      <c r="H424" s="234"/>
      <c r="I424" s="234"/>
      <c r="J424" s="234"/>
      <c r="K424" s="234"/>
    </row>
    <row r="425" spans="3:11">
      <c r="C425" s="234"/>
      <c r="D425" s="234"/>
      <c r="E425" s="234"/>
      <c r="F425" s="234"/>
      <c r="G425" s="234"/>
      <c r="H425" s="234"/>
      <c r="I425" s="234"/>
      <c r="J425" s="234"/>
      <c r="K425" s="234"/>
    </row>
    <row r="426" spans="3:11">
      <c r="C426" s="234"/>
      <c r="D426" s="234"/>
      <c r="E426" s="234"/>
      <c r="F426" s="234"/>
      <c r="G426" s="234"/>
      <c r="H426" s="234"/>
      <c r="I426" s="234"/>
      <c r="J426" s="234"/>
      <c r="K426" s="234"/>
    </row>
    <row r="427" spans="3:11">
      <c r="C427" s="234"/>
      <c r="D427" s="234"/>
      <c r="E427" s="234"/>
      <c r="F427" s="234"/>
      <c r="G427" s="234"/>
      <c r="H427" s="234"/>
      <c r="I427" s="234"/>
      <c r="J427" s="234"/>
      <c r="K427" s="234"/>
    </row>
    <row r="428" spans="3:11">
      <c r="C428" s="234"/>
      <c r="D428" s="234"/>
      <c r="E428" s="234"/>
      <c r="F428" s="234"/>
      <c r="G428" s="234"/>
      <c r="H428" s="234"/>
      <c r="I428" s="234"/>
      <c r="J428" s="234"/>
      <c r="K428" s="234"/>
    </row>
    <row r="429" spans="3:11">
      <c r="C429" s="234"/>
      <c r="D429" s="234"/>
      <c r="E429" s="234"/>
      <c r="F429" s="234"/>
      <c r="G429" s="234"/>
      <c r="H429" s="234"/>
      <c r="I429" s="234"/>
      <c r="J429" s="234"/>
      <c r="K429" s="234"/>
    </row>
    <row r="430" spans="3:11">
      <c r="C430" s="234"/>
      <c r="D430" s="234"/>
      <c r="E430" s="234"/>
      <c r="F430" s="234"/>
      <c r="G430" s="234"/>
      <c r="H430" s="234"/>
      <c r="I430" s="234"/>
      <c r="J430" s="234"/>
      <c r="K430" s="234"/>
    </row>
    <row r="431" spans="3:11">
      <c r="C431" s="234"/>
      <c r="D431" s="234"/>
      <c r="E431" s="234"/>
      <c r="F431" s="234"/>
      <c r="G431" s="234"/>
      <c r="H431" s="234"/>
      <c r="I431" s="234"/>
      <c r="J431" s="234"/>
      <c r="K431" s="234"/>
    </row>
    <row r="432" spans="3:11">
      <c r="C432" s="234"/>
      <c r="D432" s="234"/>
      <c r="E432" s="234"/>
      <c r="F432" s="234"/>
      <c r="G432" s="234"/>
      <c r="H432" s="234"/>
      <c r="I432" s="234"/>
      <c r="J432" s="234"/>
      <c r="K432" s="234"/>
    </row>
    <row r="433" spans="3:11">
      <c r="C433" s="234"/>
      <c r="D433" s="234"/>
      <c r="E433" s="234"/>
      <c r="F433" s="234"/>
      <c r="G433" s="234"/>
      <c r="H433" s="234"/>
      <c r="I433" s="234"/>
      <c r="J433" s="234"/>
      <c r="K433" s="234"/>
    </row>
    <row r="434" spans="3:11">
      <c r="C434" s="234"/>
      <c r="D434" s="234"/>
      <c r="E434" s="234"/>
      <c r="F434" s="234"/>
      <c r="G434" s="234"/>
      <c r="H434" s="234"/>
      <c r="I434" s="234"/>
      <c r="J434" s="234"/>
      <c r="K434" s="234"/>
    </row>
    <row r="435" spans="3:11">
      <c r="C435" s="234"/>
      <c r="D435" s="234"/>
      <c r="E435" s="234"/>
      <c r="F435" s="234"/>
      <c r="G435" s="234"/>
      <c r="H435" s="234"/>
      <c r="I435" s="234"/>
      <c r="J435" s="234"/>
      <c r="K435" s="234"/>
    </row>
    <row r="436" spans="3:11">
      <c r="C436" s="234"/>
      <c r="D436" s="234"/>
      <c r="E436" s="234"/>
      <c r="F436" s="234"/>
      <c r="G436" s="234"/>
      <c r="H436" s="234"/>
      <c r="I436" s="234"/>
      <c r="J436" s="234"/>
      <c r="K436" s="234"/>
    </row>
    <row r="437" spans="3:11">
      <c r="C437" s="234"/>
      <c r="D437" s="234"/>
      <c r="E437" s="234"/>
      <c r="F437" s="234"/>
      <c r="G437" s="234"/>
      <c r="H437" s="234"/>
      <c r="I437" s="234"/>
      <c r="J437" s="234"/>
      <c r="K437" s="234"/>
    </row>
    <row r="438" spans="3:11">
      <c r="C438" s="234"/>
      <c r="D438" s="234"/>
      <c r="E438" s="234"/>
      <c r="F438" s="234"/>
      <c r="G438" s="234"/>
      <c r="H438" s="234"/>
      <c r="I438" s="234"/>
      <c r="J438" s="234"/>
      <c r="K438" s="234"/>
    </row>
    <row r="439" spans="3:11">
      <c r="C439" s="234"/>
      <c r="D439" s="234"/>
      <c r="E439" s="234"/>
      <c r="F439" s="234"/>
      <c r="G439" s="234"/>
      <c r="H439" s="234"/>
      <c r="I439" s="234"/>
      <c r="J439" s="234"/>
      <c r="K439" s="234"/>
    </row>
    <row r="440" spans="3:11">
      <c r="C440" s="234"/>
      <c r="D440" s="234"/>
      <c r="E440" s="234"/>
      <c r="F440" s="234"/>
      <c r="G440" s="234"/>
      <c r="H440" s="234"/>
      <c r="I440" s="234"/>
      <c r="J440" s="234"/>
      <c r="K440" s="234"/>
    </row>
    <row r="441" spans="3:11">
      <c r="C441" s="234"/>
      <c r="D441" s="234"/>
      <c r="E441" s="234"/>
      <c r="F441" s="234"/>
      <c r="G441" s="234"/>
      <c r="H441" s="234"/>
      <c r="I441" s="234"/>
      <c r="J441" s="234"/>
      <c r="K441" s="234"/>
    </row>
    <row r="442" spans="3:11">
      <c r="C442" s="234"/>
      <c r="D442" s="234"/>
      <c r="E442" s="234"/>
      <c r="F442" s="234"/>
      <c r="G442" s="234"/>
      <c r="H442" s="234"/>
      <c r="I442" s="234"/>
      <c r="J442" s="234"/>
      <c r="K442" s="234"/>
    </row>
    <row r="443" spans="3:11">
      <c r="C443" s="234"/>
      <c r="D443" s="234"/>
      <c r="E443" s="234"/>
      <c r="F443" s="234"/>
      <c r="G443" s="234"/>
      <c r="H443" s="234"/>
      <c r="I443" s="234"/>
      <c r="J443" s="234"/>
      <c r="K443" s="234"/>
    </row>
    <row r="444" spans="3:11">
      <c r="C444" s="234"/>
      <c r="D444" s="234"/>
      <c r="E444" s="234"/>
      <c r="F444" s="234"/>
      <c r="G444" s="234"/>
      <c r="H444" s="234"/>
      <c r="I444" s="234"/>
      <c r="J444" s="234"/>
      <c r="K444" s="234"/>
    </row>
    <row r="445" spans="3:11">
      <c r="C445" s="234"/>
      <c r="D445" s="234"/>
      <c r="E445" s="234"/>
      <c r="F445" s="234"/>
      <c r="G445" s="234"/>
      <c r="H445" s="234"/>
      <c r="I445" s="234"/>
      <c r="J445" s="234"/>
      <c r="K445" s="234"/>
    </row>
    <row r="446" spans="3:11">
      <c r="C446" s="234"/>
      <c r="D446" s="234"/>
      <c r="E446" s="234"/>
      <c r="F446" s="234"/>
      <c r="G446" s="234"/>
      <c r="H446" s="234"/>
      <c r="I446" s="234"/>
      <c r="J446" s="234"/>
      <c r="K446" s="234"/>
    </row>
    <row r="447" spans="3:11">
      <c r="C447" s="234"/>
      <c r="D447" s="234"/>
      <c r="E447" s="234"/>
      <c r="F447" s="234"/>
      <c r="G447" s="234"/>
      <c r="H447" s="234"/>
      <c r="I447" s="234"/>
      <c r="J447" s="234"/>
      <c r="K447" s="234"/>
    </row>
    <row r="448" spans="3:11">
      <c r="C448" s="234"/>
      <c r="D448" s="234"/>
      <c r="E448" s="234"/>
      <c r="F448" s="234"/>
      <c r="G448" s="234"/>
      <c r="H448" s="234"/>
      <c r="I448" s="234"/>
      <c r="J448" s="234"/>
      <c r="K448" s="234"/>
    </row>
    <row r="449" spans="3:11">
      <c r="C449" s="234"/>
      <c r="D449" s="234"/>
      <c r="E449" s="234"/>
      <c r="F449" s="234"/>
      <c r="G449" s="234"/>
      <c r="H449" s="234"/>
      <c r="I449" s="234"/>
      <c r="J449" s="234"/>
      <c r="K449" s="234"/>
    </row>
    <row r="450" spans="3:11">
      <c r="C450" s="234"/>
      <c r="D450" s="234"/>
      <c r="E450" s="234"/>
      <c r="F450" s="234"/>
      <c r="G450" s="234"/>
      <c r="H450" s="234"/>
      <c r="I450" s="234"/>
      <c r="J450" s="234"/>
      <c r="K450" s="234"/>
    </row>
    <row r="451" spans="3:11">
      <c r="C451" s="234"/>
      <c r="D451" s="234"/>
      <c r="E451" s="234"/>
      <c r="F451" s="234"/>
      <c r="G451" s="234"/>
      <c r="H451" s="234"/>
      <c r="I451" s="234"/>
      <c r="J451" s="234"/>
      <c r="K451" s="234"/>
    </row>
    <row r="452" spans="3:11">
      <c r="C452" s="234"/>
      <c r="D452" s="234"/>
      <c r="E452" s="234"/>
      <c r="F452" s="234"/>
      <c r="G452" s="234"/>
      <c r="H452" s="234"/>
      <c r="I452" s="234"/>
      <c r="J452" s="234"/>
      <c r="K452" s="234"/>
    </row>
    <row r="453" spans="3:11">
      <c r="C453" s="234"/>
      <c r="D453" s="234"/>
      <c r="E453" s="234"/>
      <c r="F453" s="234"/>
      <c r="G453" s="234"/>
      <c r="H453" s="234"/>
      <c r="I453" s="234"/>
      <c r="J453" s="234"/>
      <c r="K453" s="234"/>
    </row>
    <row r="454" spans="3:11">
      <c r="C454" s="234"/>
      <c r="D454" s="234"/>
      <c r="E454" s="234"/>
      <c r="F454" s="234"/>
      <c r="G454" s="234"/>
      <c r="H454" s="234"/>
      <c r="I454" s="234"/>
      <c r="J454" s="234"/>
      <c r="K454" s="234"/>
    </row>
    <row r="455" spans="3:11">
      <c r="C455" s="234"/>
      <c r="D455" s="234"/>
      <c r="E455" s="234"/>
      <c r="F455" s="234"/>
      <c r="G455" s="234"/>
      <c r="H455" s="234"/>
      <c r="I455" s="234"/>
      <c r="J455" s="234"/>
      <c r="K455" s="234"/>
    </row>
    <row r="456" spans="3:11">
      <c r="C456" s="234"/>
      <c r="D456" s="234"/>
      <c r="E456" s="234"/>
      <c r="F456" s="234"/>
      <c r="G456" s="234"/>
      <c r="H456" s="234"/>
      <c r="I456" s="234"/>
      <c r="J456" s="234"/>
      <c r="K456" s="234"/>
    </row>
    <row r="457" spans="3:11">
      <c r="C457" s="234"/>
      <c r="D457" s="234"/>
      <c r="E457" s="234"/>
      <c r="F457" s="234"/>
      <c r="G457" s="234"/>
      <c r="H457" s="234"/>
      <c r="I457" s="234"/>
      <c r="J457" s="234"/>
      <c r="K457" s="234"/>
    </row>
    <row r="458" spans="3:11">
      <c r="C458" s="234"/>
      <c r="D458" s="234"/>
      <c r="E458" s="234"/>
      <c r="F458" s="234"/>
      <c r="G458" s="234"/>
      <c r="H458" s="234"/>
      <c r="I458" s="234"/>
      <c r="J458" s="234"/>
      <c r="K458" s="234"/>
    </row>
    <row r="459" spans="3:11">
      <c r="C459" s="234"/>
      <c r="D459" s="234"/>
      <c r="E459" s="234"/>
      <c r="F459" s="234"/>
      <c r="G459" s="234"/>
      <c r="H459" s="234"/>
      <c r="I459" s="234"/>
      <c r="J459" s="234"/>
      <c r="K459" s="234"/>
    </row>
    <row r="460" spans="3:11">
      <c r="C460" s="234"/>
      <c r="D460" s="234"/>
      <c r="E460" s="234"/>
      <c r="F460" s="234"/>
      <c r="G460" s="234"/>
      <c r="H460" s="234"/>
      <c r="I460" s="234"/>
      <c r="J460" s="234"/>
      <c r="K460" s="234"/>
    </row>
    <row r="461" spans="3:11">
      <c r="H461" s="234"/>
      <c r="I461" s="234"/>
      <c r="J461" s="234"/>
      <c r="K461" s="234"/>
    </row>
  </sheetData>
  <phoneticPr fontId="8" type="noConversion"/>
  <printOptions horizontalCentered="1"/>
  <pageMargins left="0.39370078740157483" right="0.23622047244094491" top="1.1811023622047245" bottom="0" header="0" footer="0"/>
  <pageSetup paperSize="5" scale="70" orientation="landscape" r:id="rId1"/>
  <headerFooter alignWithMargins="0"/>
  <rowBreaks count="2" manualBreakCount="2">
    <brk id="37" max="6" man="1"/>
    <brk id="77" max="6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syncVertical="1" syncRef="A48" transitionEvaluation="1">
    <tabColor theme="3" tint="0.39997558519241921"/>
    <pageSetUpPr autoPageBreaks="0"/>
  </sheetPr>
  <dimension ref="A1:IV676"/>
  <sheetViews>
    <sheetView showGridLines="0" tabSelected="1" view="pageBreakPreview" topLeftCell="A48" zoomScale="70" zoomScaleNormal="100" zoomScaleSheetLayoutView="70" workbookViewId="0">
      <selection activeCell="B65" sqref="B65"/>
    </sheetView>
  </sheetViews>
  <sheetFormatPr defaultColWidth="9.7890625" defaultRowHeight="14.25"/>
  <cols>
    <col min="1" max="1" width="20.72265625" style="182" customWidth="1"/>
    <col min="2" max="2" width="53.84375" style="136" customWidth="1"/>
    <col min="3" max="3" width="8.015625" style="183" customWidth="1"/>
    <col min="4" max="4" width="13.640625" style="136" customWidth="1"/>
    <col min="5" max="5" width="12.18359375" style="136" customWidth="1"/>
    <col min="6" max="6" width="12.9140625" style="136" customWidth="1"/>
    <col min="7" max="7" width="15.1015625" style="136" customWidth="1"/>
    <col min="8" max="8" width="15.515625" style="136" customWidth="1"/>
    <col min="9" max="9" width="15.515625" style="136" bestFit="1" customWidth="1"/>
    <col min="10" max="10" width="16.55859375" style="136" customWidth="1"/>
    <col min="11" max="11" width="15.515625" style="136" customWidth="1"/>
    <col min="12" max="12" width="18.43359375" style="136" customWidth="1"/>
    <col min="13" max="13" width="9.7890625" style="127"/>
    <col min="14" max="14" width="13.953125" style="127" bestFit="1" customWidth="1"/>
    <col min="15" max="16384" width="9.7890625" style="127"/>
  </cols>
  <sheetData>
    <row r="1" spans="1:13" ht="30.75" customHeight="1">
      <c r="A1" s="224" t="s">
        <v>475</v>
      </c>
      <c r="B1" s="110"/>
      <c r="C1" s="111"/>
      <c r="D1" s="110"/>
      <c r="E1" s="110"/>
      <c r="F1" s="110"/>
      <c r="G1" s="110"/>
      <c r="H1" s="110"/>
      <c r="I1" s="110"/>
      <c r="J1" s="202" t="s">
        <v>1378</v>
      </c>
      <c r="K1" s="110"/>
      <c r="L1" s="112" t="s">
        <v>1</v>
      </c>
      <c r="M1" s="104"/>
    </row>
    <row r="2" spans="1:13" ht="21" customHeight="1">
      <c r="A2" s="120" t="s">
        <v>2</v>
      </c>
      <c r="B2" s="109" t="s">
        <v>3</v>
      </c>
      <c r="C2" s="109"/>
      <c r="D2" s="109" t="s">
        <v>76</v>
      </c>
      <c r="E2" s="109" t="s">
        <v>77</v>
      </c>
      <c r="F2" s="109" t="s">
        <v>78</v>
      </c>
      <c r="G2" s="109" t="s">
        <v>79</v>
      </c>
      <c r="H2" s="109" t="s">
        <v>80</v>
      </c>
      <c r="I2" s="109" t="s">
        <v>81</v>
      </c>
      <c r="J2" s="109" t="s">
        <v>82</v>
      </c>
      <c r="K2" s="109" t="s">
        <v>7</v>
      </c>
      <c r="L2" s="109" t="s">
        <v>83</v>
      </c>
      <c r="M2" s="104"/>
    </row>
    <row r="3" spans="1:13" ht="31.5" customHeight="1">
      <c r="A3" s="180"/>
      <c r="B3" s="228" t="s">
        <v>84</v>
      </c>
      <c r="C3" s="168"/>
      <c r="D3" s="169"/>
      <c r="E3" s="169"/>
      <c r="F3" s="169"/>
      <c r="G3" s="169"/>
      <c r="H3" s="169"/>
      <c r="I3" s="169"/>
      <c r="J3" s="169"/>
      <c r="K3" s="170"/>
      <c r="L3" s="169"/>
      <c r="M3" s="104"/>
    </row>
    <row r="4" spans="1:13" ht="16.350000000000001" customHeight="1">
      <c r="A4" s="116" t="s">
        <v>476</v>
      </c>
      <c r="B4" s="207" t="s">
        <v>555</v>
      </c>
      <c r="C4" s="103"/>
      <c r="D4" s="205"/>
      <c r="E4" s="78"/>
      <c r="F4" s="78"/>
      <c r="G4" s="78"/>
      <c r="H4" s="78"/>
      <c r="I4" s="78"/>
      <c r="J4" s="78"/>
      <c r="K4" s="78"/>
      <c r="L4" s="78">
        <f>SUM(K5:K406)</f>
        <v>1640660000</v>
      </c>
      <c r="M4" s="104"/>
    </row>
    <row r="5" spans="1:13" ht="16.350000000000001" customHeight="1">
      <c r="A5" s="117" t="s">
        <v>477</v>
      </c>
      <c r="B5" s="207" t="s">
        <v>86</v>
      </c>
      <c r="C5" s="85"/>
      <c r="D5" s="81"/>
      <c r="E5" s="80"/>
      <c r="F5" s="80"/>
      <c r="G5" s="80"/>
      <c r="H5" s="80"/>
      <c r="I5" s="80"/>
      <c r="J5" s="80"/>
      <c r="K5" s="80">
        <f>SUM(J6:J294)</f>
        <v>1431740000</v>
      </c>
      <c r="L5" s="82"/>
      <c r="M5" s="104"/>
    </row>
    <row r="6" spans="1:13" ht="16.350000000000001" customHeight="1">
      <c r="A6" s="117" t="s">
        <v>595</v>
      </c>
      <c r="B6" s="207" t="s">
        <v>87</v>
      </c>
      <c r="C6" s="85"/>
      <c r="D6" s="81"/>
      <c r="E6" s="80"/>
      <c r="F6" s="80"/>
      <c r="G6" s="80"/>
      <c r="H6" s="80"/>
      <c r="I6" s="80"/>
      <c r="J6" s="101">
        <f>SUM(I8:I164)</f>
        <v>1053000000</v>
      </c>
      <c r="K6" s="82"/>
      <c r="L6" s="80"/>
      <c r="M6" s="104"/>
    </row>
    <row r="7" spans="1:13" ht="16.350000000000001" customHeight="1">
      <c r="A7" s="117" t="s">
        <v>596</v>
      </c>
      <c r="B7" s="207" t="s">
        <v>88</v>
      </c>
      <c r="C7" s="85"/>
      <c r="D7" s="81"/>
      <c r="E7" s="80"/>
      <c r="F7" s="80"/>
      <c r="G7" s="80"/>
      <c r="H7" s="80"/>
      <c r="I7" s="80"/>
      <c r="J7" s="82"/>
      <c r="K7" s="80"/>
      <c r="L7" s="80"/>
      <c r="M7" s="104"/>
    </row>
    <row r="8" spans="1:13" ht="16.350000000000001" customHeight="1">
      <c r="A8" s="173"/>
      <c r="B8" s="207" t="s">
        <v>89</v>
      </c>
      <c r="C8" s="85"/>
      <c r="D8" s="81"/>
      <c r="E8" s="80"/>
      <c r="F8" s="80"/>
      <c r="G8" s="80"/>
      <c r="H8" s="80"/>
      <c r="I8" s="80">
        <f>SUM(H9:H148)</f>
        <v>679617699</v>
      </c>
      <c r="J8" s="80"/>
      <c r="K8" s="80"/>
      <c r="L8" s="80"/>
      <c r="M8" s="104"/>
    </row>
    <row r="9" spans="1:13" ht="16.350000000000001" customHeight="1">
      <c r="A9" s="121" t="s">
        <v>597</v>
      </c>
      <c r="B9" s="309" t="s">
        <v>90</v>
      </c>
      <c r="C9" s="108"/>
      <c r="D9" s="185"/>
      <c r="E9" s="101"/>
      <c r="F9" s="101"/>
      <c r="G9" s="101"/>
      <c r="H9" s="101">
        <f>SUM(G10:G114)</f>
        <v>205343899</v>
      </c>
      <c r="I9" s="101"/>
      <c r="J9" s="101"/>
      <c r="K9" s="101"/>
      <c r="L9" s="101"/>
      <c r="M9" s="104"/>
    </row>
    <row r="10" spans="1:13" ht="16.350000000000001" customHeight="1">
      <c r="A10" s="121" t="s">
        <v>598</v>
      </c>
      <c r="B10" s="309" t="s">
        <v>91</v>
      </c>
      <c r="C10" s="108"/>
      <c r="D10" s="185"/>
      <c r="E10" s="101"/>
      <c r="F10" s="101"/>
      <c r="G10" s="115">
        <f>SUM(F11:F32)</f>
        <v>48392310</v>
      </c>
      <c r="H10" s="101"/>
      <c r="I10" s="101"/>
      <c r="J10" s="101" t="s">
        <v>39</v>
      </c>
      <c r="K10" s="101"/>
      <c r="L10" s="101"/>
      <c r="M10" s="104"/>
    </row>
    <row r="11" spans="1:13" ht="16.350000000000001" customHeight="1">
      <c r="A11" s="210" t="s">
        <v>599</v>
      </c>
      <c r="B11" s="243" t="s">
        <v>92</v>
      </c>
      <c r="C11" s="113">
        <v>1</v>
      </c>
      <c r="D11" s="185">
        <v>431781</v>
      </c>
      <c r="E11" s="101">
        <f t="shared" ref="E11:E18" si="0">D11*12</f>
        <v>5181372</v>
      </c>
      <c r="F11" s="101">
        <f t="shared" ref="F11:F22" si="1">E11*1</f>
        <v>5181372</v>
      </c>
      <c r="G11" s="101"/>
      <c r="H11" s="101"/>
      <c r="I11" s="101"/>
      <c r="J11" s="101" t="s">
        <v>39</v>
      </c>
      <c r="K11" s="101"/>
      <c r="L11" s="101"/>
      <c r="M11" s="104"/>
    </row>
    <row r="12" spans="1:13" ht="16.350000000000001" customHeight="1">
      <c r="A12" s="210" t="s">
        <v>600</v>
      </c>
      <c r="B12" s="243" t="s">
        <v>93</v>
      </c>
      <c r="C12" s="113">
        <v>1</v>
      </c>
      <c r="D12" s="185">
        <v>302074</v>
      </c>
      <c r="E12" s="101">
        <f t="shared" si="0"/>
        <v>3624888</v>
      </c>
      <c r="F12" s="101">
        <f t="shared" si="1"/>
        <v>3624888</v>
      </c>
      <c r="G12" s="101"/>
      <c r="H12" s="101"/>
      <c r="I12" s="101"/>
      <c r="J12" s="101"/>
      <c r="K12" s="101"/>
      <c r="L12" s="101"/>
      <c r="M12" s="104"/>
    </row>
    <row r="13" spans="1:13" ht="16.350000000000001" customHeight="1">
      <c r="A13" s="210" t="s">
        <v>601</v>
      </c>
      <c r="B13" s="211" t="s">
        <v>992</v>
      </c>
      <c r="C13" s="113">
        <v>1</v>
      </c>
      <c r="D13" s="185">
        <v>302074</v>
      </c>
      <c r="E13" s="101">
        <f t="shared" si="0"/>
        <v>3624888</v>
      </c>
      <c r="F13" s="101">
        <f t="shared" si="1"/>
        <v>3624888</v>
      </c>
      <c r="G13" s="101"/>
      <c r="H13" s="101"/>
      <c r="I13" s="101"/>
      <c r="J13" s="101"/>
      <c r="K13" s="101"/>
      <c r="L13" s="101"/>
      <c r="M13" s="104"/>
    </row>
    <row r="14" spans="1:13" ht="16.350000000000001" customHeight="1">
      <c r="A14" s="201" t="s">
        <v>602</v>
      </c>
      <c r="B14" s="77" t="s">
        <v>94</v>
      </c>
      <c r="C14" s="84">
        <v>1</v>
      </c>
      <c r="D14" s="185">
        <v>302074</v>
      </c>
      <c r="E14" s="137">
        <f t="shared" si="0"/>
        <v>3624888</v>
      </c>
      <c r="F14" s="80">
        <f t="shared" si="1"/>
        <v>3624888</v>
      </c>
      <c r="G14" s="101"/>
      <c r="H14" s="80"/>
      <c r="I14" s="80"/>
      <c r="J14" s="80"/>
      <c r="K14" s="80"/>
      <c r="L14" s="80"/>
      <c r="M14" s="104"/>
    </row>
    <row r="15" spans="1:13" ht="16.350000000000001" customHeight="1">
      <c r="A15" s="201" t="s">
        <v>603</v>
      </c>
      <c r="B15" s="209" t="s">
        <v>1020</v>
      </c>
      <c r="C15" s="84">
        <v>1</v>
      </c>
      <c r="D15" s="185">
        <v>302074</v>
      </c>
      <c r="E15" s="137">
        <f t="shared" si="0"/>
        <v>3624888</v>
      </c>
      <c r="F15" s="80">
        <f t="shared" si="1"/>
        <v>3624888</v>
      </c>
      <c r="G15" s="101"/>
      <c r="H15" s="80"/>
      <c r="I15" s="80"/>
      <c r="J15" s="80"/>
      <c r="K15" s="80"/>
      <c r="L15" s="80"/>
      <c r="M15" s="104"/>
    </row>
    <row r="16" spans="1:13" ht="16.350000000000001" customHeight="1">
      <c r="A16" s="201" t="s">
        <v>604</v>
      </c>
      <c r="B16" s="77" t="s">
        <v>454</v>
      </c>
      <c r="C16" s="84">
        <v>1</v>
      </c>
      <c r="D16" s="185">
        <v>302074</v>
      </c>
      <c r="E16" s="137">
        <f t="shared" si="0"/>
        <v>3624888</v>
      </c>
      <c r="F16" s="80">
        <f t="shared" si="1"/>
        <v>3624888</v>
      </c>
      <c r="G16" s="101"/>
      <c r="H16" s="80"/>
      <c r="I16" s="80"/>
      <c r="J16" s="80"/>
      <c r="K16" s="80"/>
      <c r="L16" s="80"/>
      <c r="M16" s="104"/>
    </row>
    <row r="17" spans="1:13" ht="16.350000000000001" customHeight="1">
      <c r="A17" s="201" t="s">
        <v>605</v>
      </c>
      <c r="B17" s="77" t="s">
        <v>95</v>
      </c>
      <c r="C17" s="84">
        <v>1</v>
      </c>
      <c r="D17" s="185">
        <v>302074</v>
      </c>
      <c r="E17" s="137">
        <f t="shared" si="0"/>
        <v>3624888</v>
      </c>
      <c r="F17" s="80">
        <f t="shared" si="1"/>
        <v>3624888</v>
      </c>
      <c r="G17" s="101"/>
      <c r="H17" s="80"/>
      <c r="I17" s="80"/>
      <c r="J17" s="80"/>
      <c r="K17" s="80"/>
      <c r="L17" s="80"/>
      <c r="M17" s="104"/>
    </row>
    <row r="18" spans="1:13" ht="16.350000000000001" customHeight="1">
      <c r="A18" s="201" t="s">
        <v>606</v>
      </c>
      <c r="B18" s="77" t="s">
        <v>465</v>
      </c>
      <c r="C18" s="84">
        <v>1</v>
      </c>
      <c r="D18" s="185">
        <v>302074</v>
      </c>
      <c r="E18" s="137">
        <f t="shared" si="0"/>
        <v>3624888</v>
      </c>
      <c r="F18" s="80">
        <f t="shared" si="1"/>
        <v>3624888</v>
      </c>
      <c r="G18" s="101"/>
      <c r="H18" s="80"/>
      <c r="I18" s="80"/>
      <c r="J18" s="80"/>
      <c r="K18" s="80"/>
      <c r="L18" s="80"/>
      <c r="M18" s="104"/>
    </row>
    <row r="19" spans="1:13" ht="16.350000000000001" customHeight="1">
      <c r="A19" s="121" t="s">
        <v>1010</v>
      </c>
      <c r="B19" s="207" t="s">
        <v>940</v>
      </c>
      <c r="C19" s="84"/>
      <c r="D19" s="270"/>
      <c r="E19" s="137"/>
      <c r="F19" s="80"/>
      <c r="G19" s="101"/>
      <c r="H19" s="80"/>
      <c r="I19" s="80"/>
      <c r="J19" s="80"/>
      <c r="K19" s="80"/>
      <c r="L19" s="80"/>
      <c r="M19" s="104"/>
    </row>
    <row r="20" spans="1:13" ht="16.350000000000001" customHeight="1">
      <c r="A20" s="201" t="s">
        <v>943</v>
      </c>
      <c r="B20" s="209" t="s">
        <v>1021</v>
      </c>
      <c r="C20" s="84">
        <v>1</v>
      </c>
      <c r="D20" s="270">
        <v>145014</v>
      </c>
      <c r="E20" s="137">
        <f>D20*12</f>
        <v>1740168</v>
      </c>
      <c r="F20" s="80">
        <f t="shared" si="1"/>
        <v>1740168</v>
      </c>
      <c r="G20" s="101"/>
      <c r="H20" s="80"/>
      <c r="I20" s="80"/>
      <c r="J20" s="80"/>
      <c r="K20" s="80"/>
      <c r="L20" s="80"/>
      <c r="M20" s="104"/>
    </row>
    <row r="21" spans="1:13" ht="16.350000000000001" customHeight="1">
      <c r="A21" s="201" t="s">
        <v>944</v>
      </c>
      <c r="B21" s="209" t="s">
        <v>941</v>
      </c>
      <c r="C21" s="84">
        <v>1</v>
      </c>
      <c r="D21" s="270">
        <v>145014</v>
      </c>
      <c r="E21" s="137">
        <f>D21*12</f>
        <v>1740168</v>
      </c>
      <c r="F21" s="80">
        <f t="shared" si="1"/>
        <v>1740168</v>
      </c>
      <c r="G21" s="101"/>
      <c r="H21" s="80"/>
      <c r="I21" s="80"/>
      <c r="J21" s="80"/>
      <c r="K21" s="80"/>
      <c r="L21" s="80"/>
      <c r="M21" s="104"/>
    </row>
    <row r="22" spans="1:13" ht="16.350000000000001" customHeight="1">
      <c r="A22" s="201" t="s">
        <v>945</v>
      </c>
      <c r="B22" s="206" t="s">
        <v>96</v>
      </c>
      <c r="C22" s="84">
        <v>1</v>
      </c>
      <c r="D22" s="270">
        <v>145014</v>
      </c>
      <c r="E22" s="137">
        <f>D22*1</f>
        <v>145014</v>
      </c>
      <c r="F22" s="80">
        <f t="shared" si="1"/>
        <v>145014</v>
      </c>
      <c r="G22" s="101"/>
      <c r="H22" s="80"/>
      <c r="I22" s="80"/>
      <c r="J22" s="80"/>
      <c r="K22" s="80"/>
      <c r="L22" s="80"/>
      <c r="M22" s="104"/>
    </row>
    <row r="23" spans="1:13" ht="16.350000000000001" customHeight="1">
      <c r="A23" s="201" t="s">
        <v>946</v>
      </c>
      <c r="B23" s="209" t="s">
        <v>468</v>
      </c>
      <c r="C23" s="84">
        <v>1</v>
      </c>
      <c r="D23" s="270">
        <v>145014</v>
      </c>
      <c r="E23" s="137">
        <f t="shared" ref="E23:E27" si="2">D23*12</f>
        <v>1740168</v>
      </c>
      <c r="F23" s="80">
        <f t="shared" ref="F23:F30" si="3">E23*1</f>
        <v>1740168</v>
      </c>
      <c r="G23" s="101"/>
      <c r="H23" s="80"/>
      <c r="I23" s="80"/>
      <c r="J23" s="80"/>
      <c r="K23" s="80"/>
      <c r="L23" s="80"/>
      <c r="M23" s="104"/>
    </row>
    <row r="24" spans="1:13" ht="16.350000000000001" customHeight="1">
      <c r="A24" s="201" t="s">
        <v>947</v>
      </c>
      <c r="B24" s="209" t="s">
        <v>466</v>
      </c>
      <c r="C24" s="84">
        <v>1</v>
      </c>
      <c r="D24" s="270">
        <v>145014</v>
      </c>
      <c r="E24" s="137">
        <f t="shared" ref="E24" si="4">D24*12</f>
        <v>1740168</v>
      </c>
      <c r="F24" s="80">
        <f t="shared" ref="F24:F32" si="5">E24*1</f>
        <v>1740168</v>
      </c>
      <c r="G24" s="101"/>
      <c r="H24" s="80"/>
      <c r="I24" s="80"/>
      <c r="J24" s="80"/>
      <c r="K24" s="80"/>
      <c r="L24" s="80"/>
      <c r="M24" s="104"/>
    </row>
    <row r="25" spans="1:13" ht="16.350000000000001" customHeight="1">
      <c r="A25" s="210" t="s">
        <v>948</v>
      </c>
      <c r="B25" s="211" t="s">
        <v>467</v>
      </c>
      <c r="C25" s="113">
        <v>1</v>
      </c>
      <c r="D25" s="270">
        <v>145014</v>
      </c>
      <c r="E25" s="137">
        <f t="shared" si="2"/>
        <v>1740168</v>
      </c>
      <c r="F25" s="80">
        <f t="shared" si="3"/>
        <v>1740168</v>
      </c>
      <c r="G25" s="101"/>
      <c r="H25" s="101"/>
      <c r="I25" s="101"/>
      <c r="J25" s="101"/>
      <c r="K25" s="101"/>
      <c r="L25" s="101"/>
      <c r="M25" s="104"/>
    </row>
    <row r="26" spans="1:13" ht="16.350000000000001" customHeight="1">
      <c r="A26" s="210" t="s">
        <v>949</v>
      </c>
      <c r="B26" s="211" t="s">
        <v>875</v>
      </c>
      <c r="C26" s="113">
        <v>1</v>
      </c>
      <c r="D26" s="270">
        <v>145014</v>
      </c>
      <c r="E26" s="101">
        <f t="shared" ref="E26:E32" si="6">D26*12</f>
        <v>1740168</v>
      </c>
      <c r="F26" s="80">
        <f t="shared" si="5"/>
        <v>1740168</v>
      </c>
      <c r="G26" s="101"/>
      <c r="H26" s="101"/>
      <c r="I26" s="101"/>
      <c r="J26" s="101"/>
      <c r="K26" s="101"/>
      <c r="L26" s="101"/>
      <c r="M26" s="104"/>
    </row>
    <row r="27" spans="1:13" ht="16.350000000000001" customHeight="1">
      <c r="A27" s="210" t="s">
        <v>950</v>
      </c>
      <c r="B27" s="211" t="s">
        <v>881</v>
      </c>
      <c r="C27" s="113">
        <v>1</v>
      </c>
      <c r="D27" s="270">
        <v>145014</v>
      </c>
      <c r="E27" s="137">
        <f t="shared" si="2"/>
        <v>1740168</v>
      </c>
      <c r="F27" s="80">
        <f t="shared" si="3"/>
        <v>1740168</v>
      </c>
      <c r="G27" s="101"/>
      <c r="H27" s="101"/>
      <c r="I27" s="101"/>
      <c r="J27" s="101"/>
      <c r="K27" s="101"/>
      <c r="L27" s="101"/>
      <c r="M27" s="104"/>
    </row>
    <row r="28" spans="1:13" ht="16.350000000000001" customHeight="1">
      <c r="A28" s="210" t="s">
        <v>951</v>
      </c>
      <c r="B28" s="211" t="s">
        <v>1022</v>
      </c>
      <c r="C28" s="113">
        <v>1</v>
      </c>
      <c r="D28" s="270">
        <v>145014</v>
      </c>
      <c r="E28" s="101">
        <f t="shared" si="6"/>
        <v>1740168</v>
      </c>
      <c r="F28" s="80">
        <f t="shared" si="3"/>
        <v>1740168</v>
      </c>
      <c r="G28" s="101"/>
      <c r="H28" s="101"/>
      <c r="I28" s="101"/>
      <c r="J28" s="101"/>
      <c r="K28" s="101"/>
      <c r="L28" s="101"/>
      <c r="M28" s="104"/>
    </row>
    <row r="29" spans="1:13" ht="16.350000000000001" customHeight="1">
      <c r="A29" s="210" t="s">
        <v>607</v>
      </c>
      <c r="B29" s="211" t="s">
        <v>939</v>
      </c>
      <c r="C29" s="113">
        <v>1</v>
      </c>
      <c r="D29" s="270">
        <v>145014</v>
      </c>
      <c r="E29" s="137">
        <f>D29*1</f>
        <v>145014</v>
      </c>
      <c r="F29" s="80">
        <f t="shared" si="3"/>
        <v>145014</v>
      </c>
      <c r="G29" s="101"/>
      <c r="H29" s="101"/>
      <c r="I29" s="101"/>
      <c r="J29" s="101"/>
      <c r="K29" s="101"/>
      <c r="L29" s="101"/>
      <c r="M29" s="104"/>
    </row>
    <row r="30" spans="1:13" ht="16.350000000000001" customHeight="1">
      <c r="A30" s="210" t="s">
        <v>608</v>
      </c>
      <c r="B30" s="211" t="s">
        <v>1023</v>
      </c>
      <c r="C30" s="113">
        <v>1</v>
      </c>
      <c r="D30" s="270">
        <v>145014</v>
      </c>
      <c r="E30" s="137">
        <f>D30*1</f>
        <v>145014</v>
      </c>
      <c r="F30" s="80">
        <f t="shared" si="3"/>
        <v>145014</v>
      </c>
      <c r="G30" s="101"/>
      <c r="H30" s="101"/>
      <c r="I30" s="101"/>
      <c r="J30" s="101"/>
      <c r="K30" s="101"/>
      <c r="L30" s="101"/>
      <c r="M30" s="104"/>
    </row>
    <row r="31" spans="1:13" ht="15.75" customHeight="1">
      <c r="A31" s="210" t="s">
        <v>609</v>
      </c>
      <c r="B31" s="211" t="s">
        <v>456</v>
      </c>
      <c r="C31" s="113">
        <v>1</v>
      </c>
      <c r="D31" s="270">
        <v>145014</v>
      </c>
      <c r="E31" s="101">
        <f t="shared" si="6"/>
        <v>1740168</v>
      </c>
      <c r="F31" s="80">
        <f t="shared" si="5"/>
        <v>1740168</v>
      </c>
      <c r="G31" s="101"/>
      <c r="H31" s="101"/>
      <c r="I31" s="101"/>
      <c r="J31" s="101"/>
      <c r="K31" s="101"/>
      <c r="L31" s="101"/>
      <c r="M31" s="104"/>
    </row>
    <row r="32" spans="1:13" ht="15.75" customHeight="1">
      <c r="A32" s="210" t="s">
        <v>991</v>
      </c>
      <c r="B32" s="211" t="s">
        <v>942</v>
      </c>
      <c r="C32" s="113">
        <v>1</v>
      </c>
      <c r="D32" s="270">
        <v>145014</v>
      </c>
      <c r="E32" s="101">
        <f t="shared" si="6"/>
        <v>1740168</v>
      </c>
      <c r="F32" s="101">
        <f t="shared" si="5"/>
        <v>1740168</v>
      </c>
      <c r="G32" s="101"/>
      <c r="H32" s="101"/>
      <c r="I32" s="101"/>
      <c r="J32" s="101"/>
      <c r="K32" s="101"/>
      <c r="L32" s="101"/>
      <c r="M32" s="104"/>
    </row>
    <row r="33" spans="1:13" ht="16.350000000000001" customHeight="1">
      <c r="A33" s="118"/>
      <c r="B33" s="207" t="s">
        <v>97</v>
      </c>
      <c r="C33" s="85"/>
      <c r="D33" s="270"/>
      <c r="E33" s="80"/>
      <c r="F33" s="80"/>
      <c r="G33" s="101"/>
      <c r="H33" s="80"/>
      <c r="I33" s="80"/>
      <c r="J33" s="80"/>
      <c r="K33" s="80"/>
      <c r="L33" s="80"/>
      <c r="M33" s="104"/>
    </row>
    <row r="34" spans="1:13" ht="16.350000000000001" customHeight="1">
      <c r="A34" s="117" t="s">
        <v>952</v>
      </c>
      <c r="B34" s="207" t="s">
        <v>871</v>
      </c>
      <c r="C34" s="85"/>
      <c r="D34" s="270"/>
      <c r="E34" s="80"/>
      <c r="F34" s="80"/>
      <c r="G34" s="115">
        <f>SUM(F35:F60)</f>
        <v>13845937</v>
      </c>
      <c r="H34" s="80"/>
      <c r="I34" s="80"/>
      <c r="J34" s="80"/>
      <c r="K34" s="80"/>
      <c r="L34" s="80"/>
      <c r="M34" s="104"/>
    </row>
    <row r="35" spans="1:13" ht="16.350000000000001" customHeight="1">
      <c r="A35" s="292" t="s">
        <v>953</v>
      </c>
      <c r="B35" s="260" t="s">
        <v>1040</v>
      </c>
      <c r="C35" s="108">
        <v>1</v>
      </c>
      <c r="D35" s="185">
        <v>96616</v>
      </c>
      <c r="E35" s="101">
        <f>D35</f>
        <v>96616</v>
      </c>
      <c r="F35" s="101">
        <f>E35</f>
        <v>96616</v>
      </c>
      <c r="G35" s="101"/>
      <c r="H35" s="101"/>
      <c r="I35" s="101"/>
      <c r="J35" s="101"/>
      <c r="K35" s="101"/>
      <c r="L35" s="101"/>
      <c r="M35" s="104"/>
    </row>
    <row r="36" spans="1:13" ht="16.350000000000001" customHeight="1">
      <c r="A36" s="292" t="s">
        <v>954</v>
      </c>
      <c r="B36" s="260" t="s">
        <v>543</v>
      </c>
      <c r="C36" s="261">
        <v>1</v>
      </c>
      <c r="D36" s="185">
        <v>96616</v>
      </c>
      <c r="E36" s="101">
        <f>D36</f>
        <v>96616</v>
      </c>
      <c r="F36" s="191">
        <f>E36</f>
        <v>96616</v>
      </c>
      <c r="G36" s="290"/>
      <c r="H36" s="290"/>
      <c r="I36" s="290"/>
      <c r="J36" s="290"/>
      <c r="K36" s="290"/>
      <c r="L36" s="290"/>
      <c r="M36" s="104"/>
    </row>
    <row r="37" spans="1:13" ht="16.350000000000001" customHeight="1">
      <c r="A37" s="292" t="s">
        <v>1034</v>
      </c>
      <c r="B37" s="260" t="s">
        <v>877</v>
      </c>
      <c r="C37" s="261">
        <v>1</v>
      </c>
      <c r="D37" s="185">
        <v>96616</v>
      </c>
      <c r="E37" s="191">
        <f t="shared" ref="E37:E45" si="7">+D37*12</f>
        <v>1159392</v>
      </c>
      <c r="F37" s="191">
        <f t="shared" ref="F37:F60" si="8">+E37</f>
        <v>1159392</v>
      </c>
      <c r="G37" s="290"/>
      <c r="H37" s="290"/>
      <c r="I37" s="290"/>
      <c r="J37" s="290"/>
      <c r="K37" s="290"/>
      <c r="L37" s="290"/>
      <c r="M37" s="104"/>
    </row>
    <row r="38" spans="1:13" s="252" customFormat="1" ht="16.350000000000001" customHeight="1">
      <c r="A38" s="292" t="s">
        <v>955</v>
      </c>
      <c r="B38" s="208" t="s">
        <v>1002</v>
      </c>
      <c r="C38" s="197">
        <v>1</v>
      </c>
      <c r="D38" s="270">
        <v>96616</v>
      </c>
      <c r="E38" s="216">
        <f>+D38</f>
        <v>96616</v>
      </c>
      <c r="F38" s="216">
        <f t="shared" si="8"/>
        <v>96616</v>
      </c>
      <c r="G38" s="217"/>
      <c r="H38" s="217"/>
      <c r="I38" s="217"/>
      <c r="J38" s="217"/>
      <c r="K38" s="184"/>
      <c r="L38" s="184"/>
      <c r="M38" s="251"/>
    </row>
    <row r="39" spans="1:13" s="252" customFormat="1" ht="16.350000000000001" customHeight="1">
      <c r="A39" s="292" t="s">
        <v>956</v>
      </c>
      <c r="B39" s="208" t="s">
        <v>544</v>
      </c>
      <c r="C39" s="197">
        <v>1</v>
      </c>
      <c r="D39" s="270">
        <v>96616</v>
      </c>
      <c r="E39" s="216">
        <f>+D39</f>
        <v>96616</v>
      </c>
      <c r="F39" s="216">
        <f t="shared" ref="F39:F40" si="9">+E39</f>
        <v>96616</v>
      </c>
      <c r="G39" s="217"/>
      <c r="H39" s="217"/>
      <c r="I39" s="217"/>
      <c r="J39" s="217"/>
      <c r="K39" s="184"/>
      <c r="L39" s="184"/>
      <c r="M39" s="251"/>
    </row>
    <row r="40" spans="1:13" s="252" customFormat="1" ht="16.350000000000001" customHeight="1">
      <c r="A40" s="292" t="s">
        <v>957</v>
      </c>
      <c r="B40" s="208" t="s">
        <v>993</v>
      </c>
      <c r="C40" s="197">
        <v>1</v>
      </c>
      <c r="D40" s="270">
        <v>96616</v>
      </c>
      <c r="E40" s="216">
        <f>+D40</f>
        <v>96616</v>
      </c>
      <c r="F40" s="216">
        <f t="shared" si="9"/>
        <v>96616</v>
      </c>
      <c r="G40" s="217"/>
      <c r="H40" s="217"/>
      <c r="I40" s="217"/>
      <c r="J40" s="217"/>
      <c r="K40" s="184"/>
      <c r="L40" s="184"/>
      <c r="M40" s="251"/>
    </row>
    <row r="41" spans="1:13" s="252" customFormat="1" ht="16.350000000000001" customHeight="1">
      <c r="A41" s="292" t="s">
        <v>958</v>
      </c>
      <c r="B41" s="208" t="s">
        <v>1029</v>
      </c>
      <c r="C41" s="197">
        <v>1</v>
      </c>
      <c r="D41" s="270">
        <v>96616</v>
      </c>
      <c r="E41" s="216">
        <f t="shared" si="7"/>
        <v>1159392</v>
      </c>
      <c r="F41" s="216">
        <f t="shared" si="8"/>
        <v>1159392</v>
      </c>
      <c r="G41" s="217"/>
      <c r="H41" s="217"/>
      <c r="I41" s="217"/>
      <c r="J41" s="217"/>
      <c r="K41" s="184"/>
      <c r="L41" s="184"/>
      <c r="M41" s="251"/>
    </row>
    <row r="42" spans="1:13" ht="16.350000000000001" customHeight="1">
      <c r="A42" s="292" t="s">
        <v>959</v>
      </c>
      <c r="B42" s="77" t="s">
        <v>449</v>
      </c>
      <c r="C42" s="197">
        <v>1</v>
      </c>
      <c r="D42" s="271">
        <v>94678</v>
      </c>
      <c r="E42" s="216">
        <f t="shared" si="7"/>
        <v>1136136</v>
      </c>
      <c r="F42" s="216">
        <f t="shared" si="8"/>
        <v>1136136</v>
      </c>
      <c r="G42" s="137"/>
      <c r="H42" s="137"/>
      <c r="I42" s="137"/>
      <c r="J42" s="137"/>
      <c r="K42" s="80"/>
      <c r="L42" s="80"/>
      <c r="M42" s="104"/>
    </row>
    <row r="43" spans="1:13" ht="16.350000000000001" customHeight="1">
      <c r="A43" s="292" t="s">
        <v>960</v>
      </c>
      <c r="B43" s="211" t="s">
        <v>571</v>
      </c>
      <c r="C43" s="113">
        <v>1</v>
      </c>
      <c r="D43" s="270">
        <v>93891</v>
      </c>
      <c r="E43" s="137">
        <f t="shared" si="7"/>
        <v>1126692</v>
      </c>
      <c r="F43" s="137">
        <f t="shared" si="8"/>
        <v>1126692</v>
      </c>
      <c r="G43" s="137"/>
      <c r="H43" s="137"/>
      <c r="I43" s="137"/>
      <c r="J43" s="137"/>
      <c r="K43" s="101"/>
      <c r="L43" s="101"/>
      <c r="M43" s="104"/>
    </row>
    <row r="44" spans="1:13" s="252" customFormat="1" ht="16.350000000000001" customHeight="1">
      <c r="A44" s="292" t="s">
        <v>961</v>
      </c>
      <c r="B44" s="209" t="s">
        <v>995</v>
      </c>
      <c r="C44" s="197">
        <v>1</v>
      </c>
      <c r="D44" s="271">
        <v>95706</v>
      </c>
      <c r="E44" s="137">
        <f t="shared" si="7"/>
        <v>1148472</v>
      </c>
      <c r="F44" s="137">
        <f t="shared" ref="F44" si="10">+E44</f>
        <v>1148472</v>
      </c>
      <c r="G44" s="217"/>
      <c r="H44" s="217"/>
      <c r="I44" s="217"/>
      <c r="J44" s="217"/>
      <c r="K44" s="184"/>
      <c r="L44" s="184"/>
      <c r="M44" s="251"/>
    </row>
    <row r="45" spans="1:13" s="252" customFormat="1" ht="16.350000000000001" customHeight="1">
      <c r="A45" s="292" t="s">
        <v>962</v>
      </c>
      <c r="B45" s="243" t="s">
        <v>430</v>
      </c>
      <c r="C45" s="261">
        <v>1</v>
      </c>
      <c r="D45" s="293">
        <v>93680</v>
      </c>
      <c r="E45" s="101">
        <f t="shared" si="7"/>
        <v>1124160</v>
      </c>
      <c r="F45" s="101">
        <f t="shared" si="8"/>
        <v>1124160</v>
      </c>
      <c r="G45" s="290"/>
      <c r="H45" s="290"/>
      <c r="I45" s="290"/>
      <c r="J45" s="290"/>
      <c r="K45" s="290"/>
      <c r="L45" s="290"/>
      <c r="M45" s="251"/>
    </row>
    <row r="46" spans="1:13" ht="16.350000000000001" customHeight="1">
      <c r="A46" s="292" t="s">
        <v>963</v>
      </c>
      <c r="B46" s="209" t="s">
        <v>996</v>
      </c>
      <c r="C46" s="84">
        <v>1</v>
      </c>
      <c r="D46" s="270">
        <v>93539</v>
      </c>
      <c r="E46" s="270">
        <v>54422</v>
      </c>
      <c r="F46" s="270">
        <v>54422</v>
      </c>
      <c r="G46" s="137"/>
      <c r="H46" s="137"/>
      <c r="I46" s="137"/>
      <c r="J46" s="137"/>
      <c r="K46" s="80"/>
      <c r="L46" s="80"/>
      <c r="M46" s="104"/>
    </row>
    <row r="47" spans="1:13" s="252" customFormat="1" ht="16.350000000000001" customHeight="1">
      <c r="A47" s="292" t="s">
        <v>964</v>
      </c>
      <c r="B47" s="260" t="s">
        <v>407</v>
      </c>
      <c r="C47" s="261">
        <v>1</v>
      </c>
      <c r="D47" s="271">
        <v>93539</v>
      </c>
      <c r="E47" s="216">
        <f>D47*12</f>
        <v>1122468</v>
      </c>
      <c r="F47" s="216">
        <f>E47</f>
        <v>1122468</v>
      </c>
      <c r="G47" s="217"/>
      <c r="H47" s="217"/>
      <c r="I47" s="217"/>
      <c r="J47" s="217"/>
      <c r="K47" s="184"/>
      <c r="L47" s="184"/>
      <c r="M47" s="251"/>
    </row>
    <row r="48" spans="1:13" s="252" customFormat="1" ht="16.350000000000001" customHeight="1">
      <c r="A48" s="292" t="s">
        <v>965</v>
      </c>
      <c r="B48" s="260" t="s">
        <v>408</v>
      </c>
      <c r="C48" s="261">
        <v>1</v>
      </c>
      <c r="D48" s="271">
        <v>93539</v>
      </c>
      <c r="E48" s="216">
        <f>D48</f>
        <v>93539</v>
      </c>
      <c r="F48" s="216">
        <f>E48</f>
        <v>93539</v>
      </c>
      <c r="G48" s="217"/>
      <c r="H48" s="217"/>
      <c r="I48" s="217"/>
      <c r="J48" s="217"/>
      <c r="K48" s="184"/>
      <c r="L48" s="184"/>
      <c r="M48" s="251"/>
    </row>
    <row r="49" spans="1:13" s="252" customFormat="1" ht="16.350000000000001" customHeight="1">
      <c r="A49" s="292" t="s">
        <v>966</v>
      </c>
      <c r="B49" s="208" t="s">
        <v>1032</v>
      </c>
      <c r="C49" s="197">
        <v>1</v>
      </c>
      <c r="D49" s="271">
        <v>93539</v>
      </c>
      <c r="E49" s="137">
        <f>D49*12</f>
        <v>1122468</v>
      </c>
      <c r="F49" s="137">
        <f t="shared" si="8"/>
        <v>1122468</v>
      </c>
      <c r="G49" s="217"/>
      <c r="H49" s="217"/>
      <c r="I49" s="217"/>
      <c r="J49" s="217"/>
      <c r="K49" s="184"/>
      <c r="L49" s="184"/>
      <c r="M49" s="251"/>
    </row>
    <row r="50" spans="1:13" s="252" customFormat="1" ht="16.350000000000001" customHeight="1">
      <c r="A50" s="292" t="s">
        <v>967</v>
      </c>
      <c r="B50" s="208" t="s">
        <v>1033</v>
      </c>
      <c r="C50" s="197">
        <v>1</v>
      </c>
      <c r="D50" s="271">
        <v>93539</v>
      </c>
      <c r="E50" s="137">
        <f>D50*12</f>
        <v>1122468</v>
      </c>
      <c r="F50" s="137">
        <f t="shared" si="8"/>
        <v>1122468</v>
      </c>
      <c r="G50" s="217"/>
      <c r="H50" s="217"/>
      <c r="I50" s="217"/>
      <c r="J50" s="217"/>
      <c r="K50" s="184"/>
      <c r="L50" s="184"/>
      <c r="M50" s="251"/>
    </row>
    <row r="51" spans="1:13" s="252" customFormat="1" ht="16.350000000000001" customHeight="1">
      <c r="A51" s="292" t="s">
        <v>968</v>
      </c>
      <c r="B51" s="208" t="s">
        <v>997</v>
      </c>
      <c r="C51" s="197">
        <v>1</v>
      </c>
      <c r="D51" s="271">
        <v>93539</v>
      </c>
      <c r="E51" s="137">
        <f>D51*12</f>
        <v>1122468</v>
      </c>
      <c r="F51" s="137">
        <f t="shared" si="8"/>
        <v>1122468</v>
      </c>
      <c r="G51" s="217"/>
      <c r="H51" s="217"/>
      <c r="I51" s="217"/>
      <c r="J51" s="217"/>
      <c r="K51" s="184"/>
      <c r="L51" s="184"/>
      <c r="M51" s="251"/>
    </row>
    <row r="52" spans="1:13" s="252" customFormat="1" ht="16.350000000000001" customHeight="1">
      <c r="A52" s="292" t="s">
        <v>994</v>
      </c>
      <c r="B52" s="208" t="s">
        <v>998</v>
      </c>
      <c r="C52" s="197">
        <v>1</v>
      </c>
      <c r="D52" s="271">
        <v>93539</v>
      </c>
      <c r="E52" s="137">
        <f t="shared" ref="E52:F56" si="11">D52</f>
        <v>93539</v>
      </c>
      <c r="F52" s="137">
        <f t="shared" si="11"/>
        <v>93539</v>
      </c>
      <c r="G52" s="217"/>
      <c r="H52" s="217"/>
      <c r="I52" s="217"/>
      <c r="J52" s="217"/>
      <c r="K52" s="184"/>
      <c r="L52" s="184"/>
      <c r="M52" s="251"/>
    </row>
    <row r="53" spans="1:13" s="252" customFormat="1" ht="16.350000000000001" customHeight="1">
      <c r="A53" s="292" t="s">
        <v>1003</v>
      </c>
      <c r="B53" s="208" t="s">
        <v>999</v>
      </c>
      <c r="C53" s="197">
        <v>1</v>
      </c>
      <c r="D53" s="271">
        <v>93539</v>
      </c>
      <c r="E53" s="137">
        <f t="shared" si="11"/>
        <v>93539</v>
      </c>
      <c r="F53" s="137">
        <f t="shared" si="11"/>
        <v>93539</v>
      </c>
      <c r="G53" s="217"/>
      <c r="H53" s="217"/>
      <c r="I53" s="217"/>
      <c r="J53" s="217"/>
      <c r="K53" s="184"/>
      <c r="L53" s="184"/>
      <c r="M53" s="251"/>
    </row>
    <row r="54" spans="1:13" s="252" customFormat="1" ht="16.350000000000001" customHeight="1">
      <c r="A54" s="292" t="s">
        <v>1004</v>
      </c>
      <c r="B54" s="208" t="s">
        <v>1000</v>
      </c>
      <c r="C54" s="197">
        <v>1</v>
      </c>
      <c r="D54" s="271">
        <v>93539</v>
      </c>
      <c r="E54" s="137">
        <f t="shared" si="11"/>
        <v>93539</v>
      </c>
      <c r="F54" s="137">
        <f t="shared" si="11"/>
        <v>93539</v>
      </c>
      <c r="G54" s="217"/>
      <c r="H54" s="217"/>
      <c r="I54" s="217"/>
      <c r="J54" s="217"/>
      <c r="K54" s="184"/>
      <c r="L54" s="184"/>
      <c r="M54" s="251"/>
    </row>
    <row r="55" spans="1:13" s="252" customFormat="1" ht="16.350000000000001" customHeight="1">
      <c r="A55" s="292" t="s">
        <v>1005</v>
      </c>
      <c r="B55" s="208" t="s">
        <v>1001</v>
      </c>
      <c r="C55" s="197">
        <v>1</v>
      </c>
      <c r="D55" s="271">
        <v>93539</v>
      </c>
      <c r="E55" s="137">
        <f t="shared" si="11"/>
        <v>93539</v>
      </c>
      <c r="F55" s="137">
        <f t="shared" si="11"/>
        <v>93539</v>
      </c>
      <c r="G55" s="217"/>
      <c r="H55" s="217"/>
      <c r="I55" s="217"/>
      <c r="J55" s="217"/>
      <c r="K55" s="184"/>
      <c r="L55" s="184"/>
      <c r="M55" s="251"/>
    </row>
    <row r="56" spans="1:13" s="252" customFormat="1" ht="16.350000000000001" customHeight="1">
      <c r="A56" s="292" t="s">
        <v>1006</v>
      </c>
      <c r="B56" s="208" t="s">
        <v>1028</v>
      </c>
      <c r="C56" s="197">
        <v>1</v>
      </c>
      <c r="D56" s="271">
        <v>93539</v>
      </c>
      <c r="E56" s="137">
        <f t="shared" si="11"/>
        <v>93539</v>
      </c>
      <c r="F56" s="137">
        <f t="shared" si="11"/>
        <v>93539</v>
      </c>
      <c r="G56" s="217"/>
      <c r="H56" s="217"/>
      <c r="I56" s="217"/>
      <c r="J56" s="217"/>
      <c r="K56" s="184"/>
      <c r="L56" s="184"/>
      <c r="M56" s="251"/>
    </row>
    <row r="57" spans="1:13" s="252" customFormat="1" ht="16.350000000000001" customHeight="1">
      <c r="A57" s="292" t="s">
        <v>1007</v>
      </c>
      <c r="B57" s="311" t="s">
        <v>1497</v>
      </c>
      <c r="C57" s="312">
        <v>1</v>
      </c>
      <c r="D57" s="271">
        <v>93539</v>
      </c>
      <c r="E57" s="137">
        <f>D57</f>
        <v>93539</v>
      </c>
      <c r="F57" s="101">
        <f t="shared" si="8"/>
        <v>93539</v>
      </c>
      <c r="G57" s="290"/>
      <c r="H57" s="290"/>
      <c r="I57" s="290"/>
      <c r="J57" s="290"/>
      <c r="K57" s="290"/>
      <c r="L57" s="290"/>
      <c r="M57" s="251"/>
    </row>
    <row r="58" spans="1:13" s="252" customFormat="1" ht="16.350000000000001" customHeight="1">
      <c r="A58" s="292" t="s">
        <v>1024</v>
      </c>
      <c r="B58" s="313" t="s">
        <v>1031</v>
      </c>
      <c r="C58" s="312">
        <v>1</v>
      </c>
      <c r="D58" s="271">
        <v>93539</v>
      </c>
      <c r="E58" s="101">
        <f>D58*12</f>
        <v>1122468</v>
      </c>
      <c r="F58" s="101">
        <f t="shared" si="8"/>
        <v>1122468</v>
      </c>
      <c r="G58" s="290"/>
      <c r="H58" s="290"/>
      <c r="I58" s="290"/>
      <c r="J58" s="290"/>
      <c r="K58" s="290"/>
      <c r="L58" s="290"/>
      <c r="M58" s="251"/>
    </row>
    <row r="59" spans="1:13" s="252" customFormat="1" ht="16.350000000000001" customHeight="1">
      <c r="A59" s="292" t="s">
        <v>1027</v>
      </c>
      <c r="B59" s="260" t="s">
        <v>1025</v>
      </c>
      <c r="C59" s="261">
        <v>1</v>
      </c>
      <c r="D59" s="271">
        <v>93539</v>
      </c>
      <c r="E59" s="101">
        <f>+D59</f>
        <v>93539</v>
      </c>
      <c r="F59" s="101">
        <f t="shared" si="8"/>
        <v>93539</v>
      </c>
      <c r="G59" s="290"/>
      <c r="H59" s="290"/>
      <c r="I59" s="290"/>
      <c r="J59" s="290"/>
      <c r="K59" s="290"/>
      <c r="L59" s="290"/>
      <c r="M59" s="251"/>
    </row>
    <row r="60" spans="1:13" s="252" customFormat="1" ht="16.350000000000001" customHeight="1">
      <c r="A60" s="292" t="s">
        <v>1035</v>
      </c>
      <c r="B60" s="260" t="s">
        <v>891</v>
      </c>
      <c r="C60" s="261">
        <v>1</v>
      </c>
      <c r="D60" s="271">
        <v>93539</v>
      </c>
      <c r="E60" s="101">
        <f>+D60</f>
        <v>93539</v>
      </c>
      <c r="F60" s="101">
        <f t="shared" si="8"/>
        <v>93539</v>
      </c>
      <c r="G60" s="290"/>
      <c r="H60" s="290"/>
      <c r="I60" s="290"/>
      <c r="J60" s="290"/>
      <c r="K60" s="290"/>
      <c r="L60" s="290"/>
      <c r="M60" s="251"/>
    </row>
    <row r="61" spans="1:13" ht="16.350000000000001" customHeight="1">
      <c r="A61" s="117" t="s">
        <v>610</v>
      </c>
      <c r="B61" s="207" t="s">
        <v>98</v>
      </c>
      <c r="C61" s="84"/>
      <c r="D61" s="81"/>
      <c r="E61" s="137"/>
      <c r="F61" s="137"/>
      <c r="G61" s="115">
        <f>SUM(F62:F69)</f>
        <v>19570003</v>
      </c>
      <c r="H61" s="137"/>
      <c r="I61" s="137"/>
      <c r="J61" s="137"/>
      <c r="K61" s="80"/>
      <c r="L61" s="80"/>
      <c r="M61" s="104"/>
    </row>
    <row r="62" spans="1:13" ht="16.350000000000001" customHeight="1">
      <c r="A62" s="201" t="s">
        <v>1030</v>
      </c>
      <c r="B62" s="77" t="s">
        <v>429</v>
      </c>
      <c r="C62" s="84">
        <v>1</v>
      </c>
      <c r="D62" s="270">
        <v>93157</v>
      </c>
      <c r="E62" s="137">
        <f t="shared" ref="E62:E72" si="12">D62*12</f>
        <v>1117884</v>
      </c>
      <c r="F62" s="137">
        <f>E62*C62</f>
        <v>1117884</v>
      </c>
      <c r="G62" s="101"/>
      <c r="H62" s="137"/>
      <c r="I62" s="137"/>
      <c r="J62" s="137"/>
      <c r="K62" s="80"/>
      <c r="L62" s="80"/>
      <c r="M62" s="104"/>
    </row>
    <row r="63" spans="1:13" ht="16.350000000000001" customHeight="1">
      <c r="A63" s="222" t="s">
        <v>611</v>
      </c>
      <c r="B63" s="352" t="s">
        <v>907</v>
      </c>
      <c r="C63" s="109">
        <v>3</v>
      </c>
      <c r="D63" s="353">
        <v>92277</v>
      </c>
      <c r="E63" s="218">
        <f t="shared" si="12"/>
        <v>1107324</v>
      </c>
      <c r="F63" s="218">
        <f t="shared" ref="F63:F73" si="13">E63*C63</f>
        <v>3321972</v>
      </c>
      <c r="G63" s="133"/>
      <c r="H63" s="218"/>
      <c r="I63" s="218"/>
      <c r="J63" s="218"/>
      <c r="K63" s="83"/>
      <c r="L63" s="83"/>
      <c r="M63" s="104"/>
    </row>
    <row r="64" spans="1:13" ht="30.75" customHeight="1">
      <c r="A64" s="224" t="s">
        <v>475</v>
      </c>
      <c r="B64" s="110"/>
      <c r="C64" s="111"/>
      <c r="D64" s="110"/>
      <c r="E64" s="110"/>
      <c r="F64" s="110"/>
      <c r="G64" s="291"/>
      <c r="H64" s="110"/>
      <c r="I64" s="110"/>
      <c r="J64" s="202" t="s">
        <v>1379</v>
      </c>
      <c r="K64" s="110"/>
      <c r="L64" s="288" t="s">
        <v>40</v>
      </c>
      <c r="M64" s="104"/>
    </row>
    <row r="65" spans="1:13" ht="21" customHeight="1">
      <c r="A65" s="120" t="s">
        <v>2</v>
      </c>
      <c r="B65" s="109" t="s">
        <v>3</v>
      </c>
      <c r="C65" s="109"/>
      <c r="D65" s="109" t="s">
        <v>76</v>
      </c>
      <c r="E65" s="109" t="s">
        <v>77</v>
      </c>
      <c r="F65" s="109" t="s">
        <v>78</v>
      </c>
      <c r="G65" s="262" t="s">
        <v>79</v>
      </c>
      <c r="H65" s="109" t="s">
        <v>80</v>
      </c>
      <c r="I65" s="109" t="s">
        <v>81</v>
      </c>
      <c r="J65" s="109" t="s">
        <v>82</v>
      </c>
      <c r="K65" s="109" t="s">
        <v>7</v>
      </c>
      <c r="L65" s="109" t="s">
        <v>83</v>
      </c>
      <c r="M65" s="104"/>
    </row>
    <row r="66" spans="1:13" ht="16.350000000000001" customHeight="1">
      <c r="A66" s="325" t="s">
        <v>612</v>
      </c>
      <c r="B66" s="323" t="s">
        <v>469</v>
      </c>
      <c r="C66" s="113">
        <v>4</v>
      </c>
      <c r="D66" s="270">
        <v>91431</v>
      </c>
      <c r="E66" s="137">
        <f t="shared" si="12"/>
        <v>1097172</v>
      </c>
      <c r="F66" s="137">
        <f t="shared" si="13"/>
        <v>4388688</v>
      </c>
      <c r="G66" s="101"/>
      <c r="H66" s="137"/>
      <c r="I66" s="137"/>
      <c r="J66" s="137"/>
      <c r="K66" s="80"/>
      <c r="L66" s="80"/>
      <c r="M66" s="104"/>
    </row>
    <row r="67" spans="1:13" ht="16.350000000000001" customHeight="1">
      <c r="A67" s="201" t="s">
        <v>613</v>
      </c>
      <c r="B67" s="124" t="s">
        <v>450</v>
      </c>
      <c r="C67" s="113">
        <v>5</v>
      </c>
      <c r="D67" s="270">
        <v>89693</v>
      </c>
      <c r="E67" s="137">
        <f t="shared" ref="E67" si="14">D67*12</f>
        <v>1076316</v>
      </c>
      <c r="F67" s="137">
        <f t="shared" si="13"/>
        <v>5381580</v>
      </c>
      <c r="G67" s="101"/>
      <c r="H67" s="137"/>
      <c r="I67" s="137"/>
      <c r="J67" s="137"/>
      <c r="K67" s="80"/>
      <c r="L67" s="80"/>
      <c r="M67" s="104"/>
    </row>
    <row r="68" spans="1:13" ht="16.350000000000001" customHeight="1">
      <c r="A68" s="201" t="s">
        <v>912</v>
      </c>
      <c r="B68" s="124" t="s">
        <v>427</v>
      </c>
      <c r="C68" s="113">
        <v>5</v>
      </c>
      <c r="D68" s="270">
        <v>87879</v>
      </c>
      <c r="E68" s="137">
        <f t="shared" si="12"/>
        <v>1054548</v>
      </c>
      <c r="F68" s="137">
        <f t="shared" si="13"/>
        <v>5272740</v>
      </c>
      <c r="G68" s="101"/>
      <c r="H68" s="137"/>
      <c r="I68" s="137"/>
      <c r="J68" s="137"/>
      <c r="K68" s="80"/>
      <c r="L68" s="80"/>
      <c r="M68" s="104"/>
    </row>
    <row r="69" spans="1:13" ht="16.350000000000001" customHeight="1">
      <c r="A69" s="201" t="s">
        <v>913</v>
      </c>
      <c r="B69" s="322" t="s">
        <v>428</v>
      </c>
      <c r="C69" s="84">
        <v>1</v>
      </c>
      <c r="D69" s="270">
        <v>87139</v>
      </c>
      <c r="E69" s="137">
        <f>D69</f>
        <v>87139</v>
      </c>
      <c r="F69" s="137">
        <f>E69</f>
        <v>87139</v>
      </c>
      <c r="G69" s="101"/>
      <c r="H69" s="137"/>
      <c r="I69" s="137"/>
      <c r="J69" s="270"/>
      <c r="K69" s="80"/>
      <c r="L69" s="81"/>
      <c r="M69" s="104"/>
    </row>
    <row r="70" spans="1:13" ht="16.350000000000001" customHeight="1">
      <c r="A70" s="117" t="s">
        <v>614</v>
      </c>
      <c r="B70" s="324" t="s">
        <v>99</v>
      </c>
      <c r="C70" s="84"/>
      <c r="D70" s="81"/>
      <c r="E70" s="137"/>
      <c r="F70" s="137"/>
      <c r="G70" s="152">
        <f>SUM(F71:F76)</f>
        <v>33218492</v>
      </c>
      <c r="H70" s="137"/>
      <c r="I70" s="137"/>
      <c r="J70" s="137"/>
      <c r="K70" s="80"/>
      <c r="L70" s="81"/>
      <c r="M70" s="104"/>
    </row>
    <row r="71" spans="1:13" ht="16.350000000000001" customHeight="1">
      <c r="A71" s="201" t="s">
        <v>615</v>
      </c>
      <c r="B71" s="79" t="s">
        <v>433</v>
      </c>
      <c r="C71" s="84">
        <v>1</v>
      </c>
      <c r="D71" s="137">
        <v>85325</v>
      </c>
      <c r="E71" s="137">
        <f>D71</f>
        <v>85325</v>
      </c>
      <c r="F71" s="137">
        <f t="shared" si="13"/>
        <v>85325</v>
      </c>
      <c r="G71" s="101"/>
      <c r="H71" s="137"/>
      <c r="I71" s="137"/>
      <c r="J71" s="137"/>
      <c r="K71" s="80"/>
      <c r="L71" s="81"/>
      <c r="M71" s="104"/>
    </row>
    <row r="72" spans="1:13" ht="16.350000000000001" customHeight="1">
      <c r="A72" s="201" t="s">
        <v>616</v>
      </c>
      <c r="B72" s="200" t="s">
        <v>931</v>
      </c>
      <c r="C72" s="84">
        <v>4</v>
      </c>
      <c r="D72" s="137">
        <v>84391</v>
      </c>
      <c r="E72" s="137">
        <f t="shared" si="12"/>
        <v>1012692</v>
      </c>
      <c r="F72" s="137">
        <f t="shared" si="13"/>
        <v>4050768</v>
      </c>
      <c r="G72" s="101"/>
      <c r="H72" s="137"/>
      <c r="I72" s="137"/>
      <c r="J72" s="137"/>
      <c r="K72" s="80"/>
      <c r="L72" s="81"/>
      <c r="M72" s="104"/>
    </row>
    <row r="73" spans="1:13" ht="15.75" customHeight="1">
      <c r="A73" s="201" t="s">
        <v>930</v>
      </c>
      <c r="B73" s="199" t="s">
        <v>472</v>
      </c>
      <c r="C73" s="113">
        <v>5</v>
      </c>
      <c r="D73" s="137">
        <v>82741</v>
      </c>
      <c r="E73" s="137">
        <f>D73*10</f>
        <v>827410</v>
      </c>
      <c r="F73" s="137">
        <f t="shared" si="13"/>
        <v>4137050</v>
      </c>
      <c r="G73" s="101"/>
      <c r="H73" s="137"/>
      <c r="I73" s="137"/>
      <c r="J73" s="137"/>
      <c r="K73" s="80"/>
      <c r="L73" s="81"/>
      <c r="M73" s="104"/>
    </row>
    <row r="74" spans="1:13" ht="15.75" customHeight="1">
      <c r="A74" s="210" t="s">
        <v>617</v>
      </c>
      <c r="B74" s="100" t="s">
        <v>412</v>
      </c>
      <c r="C74" s="113">
        <v>1</v>
      </c>
      <c r="D74" s="137">
        <v>80017</v>
      </c>
      <c r="E74" s="137">
        <f>D74</f>
        <v>80017</v>
      </c>
      <c r="F74" s="137">
        <f t="shared" ref="F74:F84" si="15">E74*C74</f>
        <v>80017</v>
      </c>
      <c r="G74" s="101"/>
      <c r="H74" s="137"/>
      <c r="I74" s="137"/>
      <c r="J74" s="137"/>
      <c r="K74" s="80"/>
      <c r="L74" s="81"/>
      <c r="M74" s="104"/>
    </row>
    <row r="75" spans="1:13" ht="15.75" customHeight="1">
      <c r="A75" s="210" t="s">
        <v>618</v>
      </c>
      <c r="B75" s="100" t="s">
        <v>431</v>
      </c>
      <c r="C75" s="113">
        <v>4</v>
      </c>
      <c r="D75" s="137">
        <v>78285</v>
      </c>
      <c r="E75" s="137">
        <f>D75*12</f>
        <v>939420</v>
      </c>
      <c r="F75" s="270">
        <f t="shared" si="15"/>
        <v>3757680</v>
      </c>
      <c r="G75" s="101"/>
      <c r="H75" s="219"/>
      <c r="I75" s="137"/>
      <c r="J75" s="219"/>
      <c r="K75" s="129"/>
      <c r="L75" s="80"/>
      <c r="M75" s="104"/>
    </row>
    <row r="76" spans="1:13" ht="15.75" customHeight="1">
      <c r="A76" s="210" t="s">
        <v>619</v>
      </c>
      <c r="B76" s="186" t="s">
        <v>451</v>
      </c>
      <c r="C76" s="113">
        <v>23</v>
      </c>
      <c r="D76" s="101">
        <v>76477</v>
      </c>
      <c r="E76" s="101">
        <f>D76*12</f>
        <v>917724</v>
      </c>
      <c r="F76" s="185">
        <f>E76*C76</f>
        <v>21107652</v>
      </c>
      <c r="G76" s="101"/>
      <c r="H76" s="122"/>
      <c r="I76" s="75"/>
      <c r="J76" s="75"/>
      <c r="K76" s="75"/>
      <c r="L76" s="101"/>
      <c r="M76" s="104"/>
    </row>
    <row r="77" spans="1:13" ht="15.75" customHeight="1">
      <c r="A77" s="117" t="s">
        <v>620</v>
      </c>
      <c r="B77" s="102" t="s">
        <v>100</v>
      </c>
      <c r="C77" s="84"/>
      <c r="D77" s="81"/>
      <c r="E77" s="137"/>
      <c r="F77" s="137"/>
      <c r="G77" s="115">
        <f>SUM(F78:F78)</f>
        <v>1076316</v>
      </c>
      <c r="H77" s="137"/>
      <c r="I77" s="137"/>
      <c r="J77" s="137"/>
      <c r="K77" s="80"/>
      <c r="L77" s="80"/>
      <c r="M77" s="104"/>
    </row>
    <row r="78" spans="1:13" ht="15.75" customHeight="1">
      <c r="A78" s="201" t="s">
        <v>621</v>
      </c>
      <c r="B78" s="199" t="s">
        <v>932</v>
      </c>
      <c r="C78" s="113">
        <v>1</v>
      </c>
      <c r="D78" s="137">
        <v>89693</v>
      </c>
      <c r="E78" s="137">
        <f>D78*12</f>
        <v>1076316</v>
      </c>
      <c r="F78" s="137">
        <f t="shared" si="15"/>
        <v>1076316</v>
      </c>
      <c r="G78" s="101"/>
      <c r="H78" s="137"/>
      <c r="I78" s="137"/>
      <c r="J78" s="137"/>
      <c r="K78" s="80"/>
      <c r="L78" s="80"/>
      <c r="M78" s="104"/>
    </row>
    <row r="79" spans="1:13" ht="15.75" customHeight="1">
      <c r="A79" s="117" t="s">
        <v>622</v>
      </c>
      <c r="B79" s="102" t="s">
        <v>410</v>
      </c>
      <c r="C79" s="84"/>
      <c r="D79" s="80"/>
      <c r="E79" s="137"/>
      <c r="F79" s="137"/>
      <c r="G79" s="115">
        <f>SUM(F80)</f>
        <v>93157</v>
      </c>
      <c r="H79" s="137"/>
      <c r="I79" s="137"/>
      <c r="J79" s="137"/>
      <c r="K79" s="80"/>
      <c r="L79" s="80"/>
      <c r="M79" s="104"/>
    </row>
    <row r="80" spans="1:13" ht="15.75" customHeight="1">
      <c r="A80" s="201" t="s">
        <v>623</v>
      </c>
      <c r="B80" s="79" t="s">
        <v>432</v>
      </c>
      <c r="C80" s="84">
        <v>1</v>
      </c>
      <c r="D80" s="137">
        <v>93157</v>
      </c>
      <c r="E80" s="137">
        <f>D80*1</f>
        <v>93157</v>
      </c>
      <c r="F80" s="137">
        <f t="shared" si="15"/>
        <v>93157</v>
      </c>
      <c r="G80" s="101"/>
      <c r="H80" s="137"/>
      <c r="I80" s="137"/>
      <c r="J80" s="137"/>
      <c r="K80" s="80"/>
      <c r="L80" s="80"/>
      <c r="M80" s="104"/>
    </row>
    <row r="81" spans="1:13" ht="15.75" customHeight="1">
      <c r="A81" s="117" t="s">
        <v>624</v>
      </c>
      <c r="B81" s="102" t="s">
        <v>411</v>
      </c>
      <c r="C81" s="84"/>
      <c r="D81" s="80"/>
      <c r="E81" s="137"/>
      <c r="F81" s="137"/>
      <c r="G81" s="115">
        <f>SUM(F82:F84)</f>
        <v>3068329</v>
      </c>
      <c r="H81" s="137"/>
      <c r="I81" s="137"/>
      <c r="J81" s="137"/>
      <c r="K81" s="80"/>
      <c r="L81" s="80"/>
      <c r="M81" s="104"/>
    </row>
    <row r="82" spans="1:13" ht="15.75" customHeight="1">
      <c r="A82" s="190" t="s">
        <v>1008</v>
      </c>
      <c r="B82" s="199" t="s">
        <v>1036</v>
      </c>
      <c r="C82" s="84">
        <v>2</v>
      </c>
      <c r="D82" s="80">
        <v>84391</v>
      </c>
      <c r="E82" s="137">
        <f>D82*12</f>
        <v>1012692</v>
      </c>
      <c r="F82" s="137">
        <f>E82*C82</f>
        <v>2025384</v>
      </c>
      <c r="G82" s="115"/>
      <c r="H82" s="137"/>
      <c r="I82" s="137"/>
      <c r="J82" s="137"/>
      <c r="K82" s="80"/>
      <c r="L82" s="80"/>
      <c r="M82" s="104"/>
    </row>
    <row r="83" spans="1:13" s="252" customFormat="1" ht="15.75" customHeight="1">
      <c r="A83" s="190" t="s">
        <v>625</v>
      </c>
      <c r="B83" s="199" t="s">
        <v>473</v>
      </c>
      <c r="C83" s="113">
        <v>1</v>
      </c>
      <c r="D83" s="137">
        <v>82741</v>
      </c>
      <c r="E83" s="137">
        <f>D83</f>
        <v>82741</v>
      </c>
      <c r="F83" s="137">
        <f t="shared" si="15"/>
        <v>82741</v>
      </c>
      <c r="G83" s="290"/>
      <c r="H83" s="217"/>
      <c r="I83" s="217"/>
      <c r="J83" s="217"/>
      <c r="K83" s="184"/>
      <c r="L83" s="184"/>
      <c r="M83" s="251"/>
    </row>
    <row r="84" spans="1:13" s="252" customFormat="1" ht="15.75" customHeight="1">
      <c r="A84" s="190" t="s">
        <v>1037</v>
      </c>
      <c r="B84" s="199" t="s">
        <v>545</v>
      </c>
      <c r="C84" s="113">
        <v>1</v>
      </c>
      <c r="D84" s="137">
        <v>80017</v>
      </c>
      <c r="E84" s="137">
        <f>D84*12</f>
        <v>960204</v>
      </c>
      <c r="F84" s="137">
        <f t="shared" si="15"/>
        <v>960204</v>
      </c>
      <c r="G84" s="290"/>
      <c r="H84" s="217"/>
      <c r="I84" s="217"/>
      <c r="J84" s="217"/>
      <c r="K84" s="184"/>
      <c r="L84" s="184"/>
      <c r="M84" s="251"/>
    </row>
    <row r="85" spans="1:13" ht="15.75" customHeight="1">
      <c r="A85" s="118"/>
      <c r="B85" s="102" t="s">
        <v>101</v>
      </c>
      <c r="C85" s="85"/>
      <c r="D85" s="80"/>
      <c r="E85" s="137"/>
      <c r="F85" s="137"/>
      <c r="G85" s="101"/>
      <c r="H85" s="137"/>
      <c r="I85" s="137"/>
      <c r="J85" s="137"/>
      <c r="K85" s="80"/>
      <c r="L85" s="80"/>
      <c r="M85" s="104"/>
    </row>
    <row r="86" spans="1:13" ht="15.75" customHeight="1">
      <c r="A86" s="117" t="s">
        <v>1011</v>
      </c>
      <c r="B86" s="102" t="s">
        <v>414</v>
      </c>
      <c r="C86" s="214" t="s">
        <v>39</v>
      </c>
      <c r="D86" s="80"/>
      <c r="E86" s="137"/>
      <c r="F86" s="137"/>
      <c r="G86" s="115">
        <f>SUM(F87:F90)</f>
        <v>30267720</v>
      </c>
      <c r="H86" s="137"/>
      <c r="I86" s="137"/>
      <c r="J86" s="137"/>
      <c r="K86" s="80"/>
      <c r="L86" s="80"/>
      <c r="M86" s="104"/>
    </row>
    <row r="87" spans="1:13" ht="15.75" customHeight="1">
      <c r="A87" s="201" t="s">
        <v>1012</v>
      </c>
      <c r="B87" s="200" t="s">
        <v>553</v>
      </c>
      <c r="C87" s="187">
        <v>11</v>
      </c>
      <c r="D87" s="137">
        <v>92277</v>
      </c>
      <c r="E87" s="137">
        <f>D87*12</f>
        <v>1107324</v>
      </c>
      <c r="F87" s="137">
        <f t="shared" ref="F87:F112" si="16">E87*C87</f>
        <v>12180564</v>
      </c>
      <c r="G87" s="137"/>
      <c r="H87" s="137"/>
      <c r="I87" s="137"/>
      <c r="J87" s="137"/>
      <c r="K87" s="80"/>
      <c r="L87" s="80"/>
      <c r="M87" s="104"/>
    </row>
    <row r="88" spans="1:13" ht="16.350000000000001" customHeight="1">
      <c r="A88" s="201" t="s">
        <v>1013</v>
      </c>
      <c r="B88" s="79" t="s">
        <v>413</v>
      </c>
      <c r="C88" s="113">
        <v>5</v>
      </c>
      <c r="D88" s="137">
        <v>91431</v>
      </c>
      <c r="E88" s="137">
        <f>D88*12</f>
        <v>1097172</v>
      </c>
      <c r="F88" s="137">
        <f t="shared" si="16"/>
        <v>5485860</v>
      </c>
      <c r="G88" s="137"/>
      <c r="H88" s="137"/>
      <c r="I88" s="137"/>
      <c r="J88" s="137"/>
      <c r="K88" s="80"/>
      <c r="L88" s="80"/>
      <c r="M88" s="104"/>
    </row>
    <row r="89" spans="1:13" ht="16.350000000000001" customHeight="1">
      <c r="A89" s="201" t="s">
        <v>1014</v>
      </c>
      <c r="B89" s="200" t="s">
        <v>933</v>
      </c>
      <c r="C89" s="113">
        <v>6</v>
      </c>
      <c r="D89" s="137">
        <v>87879</v>
      </c>
      <c r="E89" s="137">
        <f>D89*12</f>
        <v>1054548</v>
      </c>
      <c r="F89" s="137">
        <f t="shared" si="16"/>
        <v>6327288</v>
      </c>
      <c r="G89" s="137"/>
      <c r="H89" s="137"/>
      <c r="I89" s="137"/>
      <c r="J89" s="137"/>
      <c r="K89" s="80"/>
      <c r="L89" s="80"/>
      <c r="M89" s="104"/>
    </row>
    <row r="90" spans="1:13" ht="16.350000000000001" customHeight="1">
      <c r="A90" s="201" t="s">
        <v>1015</v>
      </c>
      <c r="B90" s="199" t="s">
        <v>471</v>
      </c>
      <c r="C90" s="113">
        <v>6</v>
      </c>
      <c r="D90" s="101">
        <v>87139</v>
      </c>
      <c r="E90" s="101">
        <f>D90*12</f>
        <v>1045668</v>
      </c>
      <c r="F90" s="137">
        <f t="shared" si="16"/>
        <v>6274008</v>
      </c>
      <c r="G90" s="101"/>
      <c r="H90" s="101"/>
      <c r="I90" s="101"/>
      <c r="J90" s="101"/>
      <c r="K90" s="101"/>
      <c r="L90" s="101"/>
      <c r="M90" s="104"/>
    </row>
    <row r="91" spans="1:13" s="252" customFormat="1" ht="16.350000000000001" customHeight="1">
      <c r="A91" s="196" t="s">
        <v>626</v>
      </c>
      <c r="B91" s="102" t="s">
        <v>415</v>
      </c>
      <c r="C91" s="198"/>
      <c r="D91" s="184"/>
      <c r="E91" s="217"/>
      <c r="F91" s="217"/>
      <c r="G91" s="115">
        <f>SUM(F92:F97)</f>
        <v>40063597</v>
      </c>
      <c r="H91" s="290"/>
      <c r="I91" s="217"/>
      <c r="J91" s="217"/>
      <c r="K91" s="184"/>
      <c r="L91" s="184"/>
      <c r="M91" s="251"/>
    </row>
    <row r="92" spans="1:13" ht="16.350000000000001" customHeight="1">
      <c r="A92" s="201" t="s">
        <v>1009</v>
      </c>
      <c r="B92" s="100" t="s">
        <v>416</v>
      </c>
      <c r="C92" s="113">
        <v>6</v>
      </c>
      <c r="D92" s="137">
        <v>85325</v>
      </c>
      <c r="E92" s="137">
        <f t="shared" ref="E92:E96" si="17">D92*12</f>
        <v>1023900</v>
      </c>
      <c r="F92" s="137">
        <f t="shared" si="16"/>
        <v>6143400</v>
      </c>
      <c r="G92" s="101"/>
      <c r="H92" s="101"/>
      <c r="I92" s="137"/>
      <c r="J92" s="137"/>
      <c r="K92" s="80"/>
      <c r="L92" s="80"/>
      <c r="M92" s="104"/>
    </row>
    <row r="93" spans="1:13" ht="16.350000000000001" customHeight="1">
      <c r="A93" s="201" t="s">
        <v>627</v>
      </c>
      <c r="B93" s="100" t="s">
        <v>417</v>
      </c>
      <c r="C93" s="113">
        <v>1</v>
      </c>
      <c r="D93" s="137">
        <v>84391</v>
      </c>
      <c r="E93" s="137">
        <f>D93*1</f>
        <v>84391</v>
      </c>
      <c r="F93" s="137">
        <f t="shared" si="16"/>
        <v>84391</v>
      </c>
      <c r="G93" s="101"/>
      <c r="H93" s="101"/>
      <c r="I93" s="137"/>
      <c r="J93" s="137"/>
      <c r="K93" s="80"/>
      <c r="L93" s="80"/>
      <c r="M93" s="104"/>
    </row>
    <row r="94" spans="1:13" ht="16.350000000000001" customHeight="1">
      <c r="A94" s="201" t="s">
        <v>628</v>
      </c>
      <c r="B94" s="100" t="s">
        <v>418</v>
      </c>
      <c r="C94" s="113">
        <v>5</v>
      </c>
      <c r="D94" s="137">
        <v>82741</v>
      </c>
      <c r="E94" s="137">
        <f>D94*6</f>
        <v>496446</v>
      </c>
      <c r="F94" s="137">
        <f t="shared" si="16"/>
        <v>2482230</v>
      </c>
      <c r="G94" s="101"/>
      <c r="H94" s="101"/>
      <c r="I94" s="137"/>
      <c r="J94" s="137"/>
      <c r="K94" s="80"/>
      <c r="L94" s="80"/>
      <c r="M94" s="104"/>
    </row>
    <row r="95" spans="1:13" ht="16.350000000000001" customHeight="1">
      <c r="A95" s="201" t="s">
        <v>629</v>
      </c>
      <c r="B95" s="100" t="s">
        <v>419</v>
      </c>
      <c r="C95" s="108">
        <v>1</v>
      </c>
      <c r="D95" s="137">
        <v>80017</v>
      </c>
      <c r="E95" s="137">
        <f t="shared" si="17"/>
        <v>960204</v>
      </c>
      <c r="F95" s="137">
        <f t="shared" si="16"/>
        <v>960204</v>
      </c>
      <c r="G95" s="101"/>
      <c r="H95" s="101"/>
      <c r="I95" s="137"/>
      <c r="J95" s="137"/>
      <c r="K95" s="80"/>
      <c r="L95" s="80"/>
      <c r="M95" s="104"/>
    </row>
    <row r="96" spans="1:13" s="252" customFormat="1" ht="16.350000000000001" customHeight="1">
      <c r="A96" s="201" t="s">
        <v>630</v>
      </c>
      <c r="B96" s="100" t="s">
        <v>409</v>
      </c>
      <c r="C96" s="108">
        <v>5</v>
      </c>
      <c r="D96" s="137">
        <v>78285</v>
      </c>
      <c r="E96" s="137">
        <f t="shared" si="17"/>
        <v>939420</v>
      </c>
      <c r="F96" s="137">
        <f t="shared" si="16"/>
        <v>4697100</v>
      </c>
      <c r="G96" s="290"/>
      <c r="H96" s="290"/>
      <c r="I96" s="217"/>
      <c r="J96" s="217"/>
      <c r="K96" s="184"/>
      <c r="L96" s="184"/>
      <c r="M96" s="251"/>
    </row>
    <row r="97" spans="1:13" s="252" customFormat="1" ht="16.350000000000001" customHeight="1">
      <c r="A97" s="201" t="s">
        <v>631</v>
      </c>
      <c r="B97" s="186" t="s">
        <v>452</v>
      </c>
      <c r="C97" s="108">
        <v>28</v>
      </c>
      <c r="D97" s="101">
        <v>76477</v>
      </c>
      <c r="E97" s="101">
        <f>D97*12</f>
        <v>917724</v>
      </c>
      <c r="F97" s="101">
        <f>E97*C97</f>
        <v>25696272</v>
      </c>
      <c r="G97" s="290"/>
      <c r="H97" s="290"/>
      <c r="I97" s="290"/>
      <c r="J97" s="290"/>
      <c r="K97" s="290"/>
      <c r="L97" s="290"/>
      <c r="M97" s="251"/>
    </row>
    <row r="98" spans="1:13" ht="16.350000000000001" customHeight="1">
      <c r="A98" s="117" t="s">
        <v>632</v>
      </c>
      <c r="B98" s="102" t="s">
        <v>552</v>
      </c>
      <c r="C98" s="214"/>
      <c r="D98" s="213"/>
      <c r="E98" s="227"/>
      <c r="F98" s="227"/>
      <c r="G98" s="115">
        <f>SUM(F99:F102)</f>
        <v>2301294</v>
      </c>
      <c r="H98" s="101"/>
      <c r="I98" s="137"/>
      <c r="J98" s="137"/>
      <c r="K98" s="80"/>
      <c r="L98" s="80"/>
      <c r="M98" s="104"/>
    </row>
    <row r="99" spans="1:13" s="252" customFormat="1" ht="16.350000000000001" customHeight="1">
      <c r="A99" s="190" t="s">
        <v>633</v>
      </c>
      <c r="B99" s="200" t="s">
        <v>1038</v>
      </c>
      <c r="C99" s="85">
        <v>1</v>
      </c>
      <c r="D99" s="137">
        <v>91431</v>
      </c>
      <c r="E99" s="137">
        <f>D99*1</f>
        <v>91431</v>
      </c>
      <c r="F99" s="137">
        <f t="shared" si="16"/>
        <v>91431</v>
      </c>
      <c r="G99" s="290"/>
      <c r="H99" s="290"/>
      <c r="I99" s="217"/>
      <c r="J99" s="217"/>
      <c r="K99" s="184"/>
      <c r="L99" s="184"/>
      <c r="M99" s="251"/>
    </row>
    <row r="100" spans="1:13" s="252" customFormat="1" ht="16.350000000000001" customHeight="1">
      <c r="A100" s="190" t="s">
        <v>634</v>
      </c>
      <c r="B100" s="200" t="s">
        <v>937</v>
      </c>
      <c r="C100" s="85">
        <v>1</v>
      </c>
      <c r="D100" s="137">
        <v>89693</v>
      </c>
      <c r="E100" s="137">
        <f>+D100*12</f>
        <v>1076316</v>
      </c>
      <c r="F100" s="137">
        <f t="shared" si="16"/>
        <v>1076316</v>
      </c>
      <c r="G100" s="290"/>
      <c r="H100" s="290"/>
      <c r="I100" s="217"/>
      <c r="J100" s="217"/>
      <c r="K100" s="184"/>
      <c r="L100" s="184"/>
      <c r="M100" s="251"/>
    </row>
    <row r="101" spans="1:13" s="252" customFormat="1" ht="16.350000000000001" customHeight="1">
      <c r="A101" s="190" t="s">
        <v>635</v>
      </c>
      <c r="B101" s="200" t="s">
        <v>470</v>
      </c>
      <c r="C101" s="85">
        <v>1</v>
      </c>
      <c r="D101" s="137">
        <v>87879</v>
      </c>
      <c r="E101" s="137">
        <f>D101*1</f>
        <v>87879</v>
      </c>
      <c r="F101" s="137">
        <f t="shared" si="16"/>
        <v>87879</v>
      </c>
      <c r="G101" s="290"/>
      <c r="H101" s="290"/>
      <c r="I101" s="217"/>
      <c r="J101" s="217"/>
      <c r="K101" s="184"/>
      <c r="L101" s="184"/>
      <c r="M101" s="251"/>
    </row>
    <row r="102" spans="1:13" s="252" customFormat="1" ht="16.350000000000001" customHeight="1">
      <c r="A102" s="190" t="s">
        <v>936</v>
      </c>
      <c r="B102" s="199" t="s">
        <v>453</v>
      </c>
      <c r="C102" s="108">
        <v>1</v>
      </c>
      <c r="D102" s="137">
        <v>87139</v>
      </c>
      <c r="E102" s="137">
        <f>+D102*12</f>
        <v>1045668</v>
      </c>
      <c r="F102" s="137">
        <f t="shared" si="16"/>
        <v>1045668</v>
      </c>
      <c r="G102" s="290"/>
      <c r="H102" s="290"/>
      <c r="I102" s="217"/>
      <c r="J102" s="217"/>
      <c r="K102" s="184"/>
      <c r="L102" s="184"/>
      <c r="M102" s="251"/>
    </row>
    <row r="103" spans="1:13" ht="16.350000000000001" customHeight="1">
      <c r="A103" s="117" t="s">
        <v>636</v>
      </c>
      <c r="B103" s="114" t="s">
        <v>463</v>
      </c>
      <c r="C103" s="108"/>
      <c r="D103" s="80"/>
      <c r="E103" s="137"/>
      <c r="F103" s="137"/>
      <c r="G103" s="115">
        <f>SUM(F104:F109)</f>
        <v>11427293</v>
      </c>
      <c r="H103" s="101"/>
      <c r="I103" s="137"/>
      <c r="J103" s="137"/>
      <c r="K103" s="80"/>
      <c r="L103" s="80"/>
      <c r="M103" s="104"/>
    </row>
    <row r="104" spans="1:13" ht="16.350000000000001" customHeight="1">
      <c r="A104" s="201" t="s">
        <v>637</v>
      </c>
      <c r="B104" s="199" t="s">
        <v>909</v>
      </c>
      <c r="C104" s="108">
        <v>1</v>
      </c>
      <c r="D104" s="137">
        <v>85325</v>
      </c>
      <c r="E104" s="137">
        <f>+D104*1</f>
        <v>85325</v>
      </c>
      <c r="F104" s="137">
        <f t="shared" si="16"/>
        <v>85325</v>
      </c>
      <c r="G104" s="101"/>
      <c r="H104" s="101"/>
      <c r="I104" s="137"/>
      <c r="J104" s="137"/>
      <c r="K104" s="80"/>
      <c r="L104" s="80"/>
      <c r="M104" s="104"/>
    </row>
    <row r="105" spans="1:13" ht="16.350000000000001" customHeight="1">
      <c r="A105" s="201" t="s">
        <v>638</v>
      </c>
      <c r="B105" s="199" t="s">
        <v>935</v>
      </c>
      <c r="C105" s="108">
        <v>2</v>
      </c>
      <c r="D105" s="137">
        <v>84391</v>
      </c>
      <c r="E105" s="137">
        <f>+D105*12</f>
        <v>1012692</v>
      </c>
      <c r="F105" s="137">
        <f t="shared" si="16"/>
        <v>2025384</v>
      </c>
      <c r="G105" s="101"/>
      <c r="H105" s="101"/>
      <c r="I105" s="137"/>
      <c r="J105" s="137"/>
      <c r="K105" s="80"/>
      <c r="L105" s="80"/>
      <c r="M105" s="104"/>
    </row>
    <row r="106" spans="1:13" ht="16.350000000000001" customHeight="1">
      <c r="A106" s="201" t="s">
        <v>934</v>
      </c>
      <c r="B106" s="199" t="s">
        <v>910</v>
      </c>
      <c r="C106" s="108">
        <v>1</v>
      </c>
      <c r="D106" s="137">
        <v>82741</v>
      </c>
      <c r="E106" s="137">
        <f>+D106*12</f>
        <v>992892</v>
      </c>
      <c r="F106" s="137">
        <f t="shared" si="16"/>
        <v>992892</v>
      </c>
      <c r="G106" s="101"/>
      <c r="H106" s="101"/>
      <c r="I106" s="137"/>
      <c r="J106" s="137"/>
      <c r="K106" s="80"/>
      <c r="L106" s="80"/>
      <c r="M106" s="104"/>
    </row>
    <row r="107" spans="1:13" s="252" customFormat="1" ht="16.350000000000001" customHeight="1">
      <c r="A107" s="201" t="s">
        <v>639</v>
      </c>
      <c r="B107" s="200" t="s">
        <v>911</v>
      </c>
      <c r="C107" s="85">
        <v>1</v>
      </c>
      <c r="D107" s="137">
        <v>80017</v>
      </c>
      <c r="E107" s="137">
        <f>+D107*12</f>
        <v>960204</v>
      </c>
      <c r="F107" s="137">
        <f t="shared" si="16"/>
        <v>960204</v>
      </c>
      <c r="G107" s="290"/>
      <c r="H107" s="290"/>
      <c r="I107" s="217"/>
      <c r="J107" s="217"/>
      <c r="K107" s="184"/>
      <c r="L107" s="184"/>
      <c r="M107" s="251"/>
    </row>
    <row r="108" spans="1:13" s="252" customFormat="1" ht="16.350000000000001" customHeight="1">
      <c r="A108" s="201" t="s">
        <v>640</v>
      </c>
      <c r="B108" s="200" t="s">
        <v>908</v>
      </c>
      <c r="C108" s="85">
        <v>1</v>
      </c>
      <c r="D108" s="137">
        <v>78285</v>
      </c>
      <c r="E108" s="137">
        <f>+D108*12</f>
        <v>939420</v>
      </c>
      <c r="F108" s="137">
        <f t="shared" si="16"/>
        <v>939420</v>
      </c>
      <c r="G108" s="290"/>
      <c r="H108" s="290"/>
      <c r="I108" s="217"/>
      <c r="J108" s="217"/>
      <c r="K108" s="184"/>
      <c r="L108" s="184"/>
      <c r="M108" s="251"/>
    </row>
    <row r="109" spans="1:13" s="252" customFormat="1" ht="16.350000000000001" customHeight="1">
      <c r="A109" s="210" t="s">
        <v>924</v>
      </c>
      <c r="B109" s="308" t="s">
        <v>923</v>
      </c>
      <c r="C109" s="108">
        <v>7</v>
      </c>
      <c r="D109" s="101">
        <v>76477</v>
      </c>
      <c r="E109" s="101">
        <f>D109*12</f>
        <v>917724</v>
      </c>
      <c r="F109" s="101">
        <f>E109*C109</f>
        <v>6424068</v>
      </c>
      <c r="G109" s="290"/>
      <c r="H109" s="290"/>
      <c r="I109" s="290"/>
      <c r="J109" s="290"/>
      <c r="K109" s="290"/>
      <c r="L109" s="290"/>
      <c r="M109" s="251"/>
    </row>
    <row r="110" spans="1:13" s="252" customFormat="1" ht="16.350000000000001" customHeight="1">
      <c r="A110" s="121" t="s">
        <v>878</v>
      </c>
      <c r="B110" s="310" t="s">
        <v>444</v>
      </c>
      <c r="C110" s="108"/>
      <c r="D110" s="101"/>
      <c r="E110" s="101"/>
      <c r="F110" s="101"/>
      <c r="G110" s="115">
        <f>SUM(F111:F112)</f>
        <v>1932312</v>
      </c>
      <c r="H110" s="290"/>
      <c r="I110" s="290"/>
      <c r="J110" s="290"/>
      <c r="K110" s="290"/>
      <c r="L110" s="290"/>
      <c r="M110" s="251"/>
    </row>
    <row r="111" spans="1:13" s="252" customFormat="1" ht="16.350000000000001" customHeight="1">
      <c r="A111" s="210" t="s">
        <v>879</v>
      </c>
      <c r="B111" s="294" t="s">
        <v>1039</v>
      </c>
      <c r="C111" s="108">
        <v>1</v>
      </c>
      <c r="D111" s="101">
        <v>82741</v>
      </c>
      <c r="E111" s="101">
        <f>+D111*12</f>
        <v>992892</v>
      </c>
      <c r="F111" s="101">
        <f t="shared" si="16"/>
        <v>992892</v>
      </c>
      <c r="G111" s="290"/>
      <c r="H111" s="290"/>
      <c r="I111" s="290"/>
      <c r="J111" s="290"/>
      <c r="K111" s="290"/>
      <c r="L111" s="290"/>
      <c r="M111" s="251"/>
    </row>
    <row r="112" spans="1:13" s="252" customFormat="1" ht="16.350000000000001" customHeight="1">
      <c r="A112" s="210" t="s">
        <v>880</v>
      </c>
      <c r="B112" s="294" t="s">
        <v>474</v>
      </c>
      <c r="C112" s="108">
        <v>1</v>
      </c>
      <c r="D112" s="101">
        <v>78285</v>
      </c>
      <c r="E112" s="101">
        <f>+D112*12</f>
        <v>939420</v>
      </c>
      <c r="F112" s="101">
        <f t="shared" si="16"/>
        <v>939420</v>
      </c>
      <c r="G112" s="290"/>
      <c r="H112" s="290"/>
      <c r="I112" s="290"/>
      <c r="J112" s="290"/>
      <c r="K112" s="290"/>
      <c r="L112" s="290"/>
      <c r="M112" s="251"/>
    </row>
    <row r="113" spans="1:13" s="252" customFormat="1" ht="16.350000000000001" customHeight="1">
      <c r="A113" s="121" t="s">
        <v>1017</v>
      </c>
      <c r="B113" s="310" t="s">
        <v>1016</v>
      </c>
      <c r="C113" s="108"/>
      <c r="D113" s="101"/>
      <c r="E113" s="101"/>
      <c r="F113" s="101"/>
      <c r="G113" s="115">
        <f>SUM(F114)</f>
        <v>87139</v>
      </c>
      <c r="H113" s="290"/>
      <c r="I113" s="290"/>
      <c r="J113" s="290"/>
      <c r="K113" s="290"/>
      <c r="L113" s="290"/>
      <c r="M113" s="251"/>
    </row>
    <row r="114" spans="1:13" s="252" customFormat="1" ht="16.350000000000001" customHeight="1">
      <c r="A114" s="210" t="s">
        <v>1018</v>
      </c>
      <c r="B114" s="294" t="s">
        <v>1019</v>
      </c>
      <c r="C114" s="108">
        <v>2</v>
      </c>
      <c r="D114" s="101">
        <v>87139</v>
      </c>
      <c r="E114" s="101">
        <f>D114</f>
        <v>87139</v>
      </c>
      <c r="F114" s="137">
        <f>E114</f>
        <v>87139</v>
      </c>
      <c r="G114" s="217"/>
      <c r="H114" s="290"/>
      <c r="I114" s="290"/>
      <c r="J114" s="290"/>
      <c r="K114" s="290"/>
      <c r="L114" s="290"/>
      <c r="M114" s="251"/>
    </row>
    <row r="115" spans="1:13" ht="16.350000000000001" customHeight="1">
      <c r="A115" s="121" t="s">
        <v>641</v>
      </c>
      <c r="B115" s="114" t="s">
        <v>872</v>
      </c>
      <c r="C115" s="108"/>
      <c r="D115" s="101"/>
      <c r="E115" s="101"/>
      <c r="F115" s="137"/>
      <c r="G115" s="137"/>
      <c r="H115" s="115">
        <f>SUM(G116:G132)</f>
        <v>188173800</v>
      </c>
      <c r="I115" s="101"/>
      <c r="J115" s="101"/>
      <c r="K115" s="101"/>
      <c r="L115" s="101"/>
      <c r="M115" s="104"/>
    </row>
    <row r="116" spans="1:13" ht="16.350000000000001" customHeight="1">
      <c r="A116" s="117" t="s">
        <v>1239</v>
      </c>
      <c r="B116" s="102" t="s">
        <v>546</v>
      </c>
      <c r="C116" s="214" t="s">
        <v>39</v>
      </c>
      <c r="D116" s="80"/>
      <c r="E116" s="137"/>
      <c r="F116" s="137" t="s">
        <v>39</v>
      </c>
      <c r="G116" s="215">
        <f>SUM(F117:F119)</f>
        <v>19963200</v>
      </c>
      <c r="H116" s="137"/>
      <c r="I116" s="137"/>
      <c r="J116" s="137"/>
      <c r="K116" s="80"/>
      <c r="L116" s="80"/>
      <c r="M116" s="104"/>
    </row>
    <row r="117" spans="1:13" ht="16.350000000000001" customHeight="1">
      <c r="A117" s="201" t="s">
        <v>1240</v>
      </c>
      <c r="B117" s="200" t="s">
        <v>925</v>
      </c>
      <c r="C117" s="214" t="s">
        <v>39</v>
      </c>
      <c r="D117" s="101"/>
      <c r="E117" s="137"/>
      <c r="F117" s="137">
        <v>14400000</v>
      </c>
      <c r="G117" s="137"/>
      <c r="H117" s="137"/>
      <c r="I117" s="137"/>
      <c r="J117" s="137"/>
      <c r="K117" s="80"/>
      <c r="L117" s="80"/>
      <c r="M117" s="104"/>
    </row>
    <row r="118" spans="1:13" ht="16.350000000000001" customHeight="1">
      <c r="A118" s="201" t="s">
        <v>1241</v>
      </c>
      <c r="B118" s="200" t="s">
        <v>547</v>
      </c>
      <c r="C118" s="214">
        <v>6</v>
      </c>
      <c r="D118" s="101"/>
      <c r="E118" s="137"/>
      <c r="F118" s="137">
        <v>3686400</v>
      </c>
      <c r="G118" s="137"/>
      <c r="H118" s="137"/>
      <c r="I118" s="137"/>
      <c r="J118" s="137"/>
      <c r="K118" s="80"/>
      <c r="L118" s="80"/>
      <c r="M118" s="104"/>
    </row>
    <row r="119" spans="1:13" ht="16.350000000000001" customHeight="1">
      <c r="A119" s="201" t="s">
        <v>1242</v>
      </c>
      <c r="B119" s="200" t="s">
        <v>548</v>
      </c>
      <c r="C119" s="214">
        <v>3</v>
      </c>
      <c r="D119" s="101"/>
      <c r="E119" s="137"/>
      <c r="F119" s="137">
        <v>1876800</v>
      </c>
      <c r="G119" s="137"/>
      <c r="H119" s="137"/>
      <c r="I119" s="137"/>
      <c r="J119" s="137"/>
      <c r="K119" s="80"/>
      <c r="L119" s="80"/>
      <c r="M119" s="104"/>
    </row>
    <row r="120" spans="1:13" ht="16.350000000000001" customHeight="1">
      <c r="A120" s="210" t="s">
        <v>642</v>
      </c>
      <c r="B120" s="100" t="s">
        <v>102</v>
      </c>
      <c r="C120" s="108"/>
      <c r="D120" s="101"/>
      <c r="E120" s="101"/>
      <c r="F120" s="137" t="s">
        <v>39</v>
      </c>
      <c r="G120" s="137">
        <v>85370400</v>
      </c>
      <c r="H120" s="101"/>
      <c r="I120" s="101"/>
      <c r="J120" s="101"/>
      <c r="K120" s="101"/>
      <c r="L120" s="101"/>
      <c r="M120" s="104"/>
    </row>
    <row r="121" spans="1:13" ht="16.350000000000001" customHeight="1">
      <c r="A121" s="210" t="s">
        <v>643</v>
      </c>
      <c r="B121" s="100" t="s">
        <v>103</v>
      </c>
      <c r="C121" s="295" t="s">
        <v>39</v>
      </c>
      <c r="D121" s="226" t="s">
        <v>39</v>
      </c>
      <c r="E121" s="101"/>
      <c r="F121" s="137"/>
      <c r="G121" s="137">
        <v>3602400</v>
      </c>
      <c r="H121" s="101"/>
      <c r="I121" s="101"/>
      <c r="J121" s="101"/>
      <c r="K121" s="240"/>
      <c r="L121" s="101"/>
      <c r="M121" s="104"/>
    </row>
    <row r="122" spans="1:13" ht="16.350000000000001" customHeight="1">
      <c r="A122" s="210" t="s">
        <v>644</v>
      </c>
      <c r="B122" s="100" t="s">
        <v>104</v>
      </c>
      <c r="C122" s="108"/>
      <c r="D122" s="101"/>
      <c r="E122" s="101"/>
      <c r="F122" s="137"/>
      <c r="G122" s="137">
        <v>1932000</v>
      </c>
      <c r="H122" s="101"/>
      <c r="I122" s="101"/>
      <c r="J122" s="101"/>
      <c r="K122" s="240"/>
      <c r="L122" s="101"/>
      <c r="M122" s="104"/>
    </row>
    <row r="123" spans="1:13" ht="16.350000000000001" customHeight="1">
      <c r="A123" s="210" t="s">
        <v>645</v>
      </c>
      <c r="B123" s="100" t="s">
        <v>105</v>
      </c>
      <c r="C123" s="108"/>
      <c r="D123" s="101"/>
      <c r="E123" s="101"/>
      <c r="F123" s="137"/>
      <c r="G123" s="137">
        <v>1687800</v>
      </c>
      <c r="H123" s="101"/>
      <c r="I123" s="101"/>
      <c r="J123" s="101"/>
      <c r="K123" s="101"/>
      <c r="L123" s="240"/>
      <c r="M123" s="104"/>
    </row>
    <row r="124" spans="1:13" ht="16.350000000000001" customHeight="1">
      <c r="A124" s="210" t="s">
        <v>646</v>
      </c>
      <c r="B124" s="100" t="s">
        <v>106</v>
      </c>
      <c r="C124" s="108"/>
      <c r="D124" s="101"/>
      <c r="E124" s="101"/>
      <c r="F124" s="137"/>
      <c r="G124" s="137">
        <v>2280000</v>
      </c>
      <c r="H124" s="101"/>
      <c r="I124" s="101"/>
      <c r="J124" s="101"/>
      <c r="K124" s="240"/>
      <c r="L124" s="101"/>
      <c r="M124" s="104"/>
    </row>
    <row r="125" spans="1:13" ht="16.350000000000001" customHeight="1">
      <c r="A125" s="210" t="s">
        <v>647</v>
      </c>
      <c r="B125" s="100" t="s">
        <v>107</v>
      </c>
      <c r="C125" s="108"/>
      <c r="D125" s="101"/>
      <c r="E125" s="101"/>
      <c r="F125" s="137"/>
      <c r="G125" s="137">
        <v>850000</v>
      </c>
      <c r="H125" s="101"/>
      <c r="I125" s="101"/>
      <c r="J125" s="240"/>
      <c r="K125" s="101"/>
      <c r="L125" s="101"/>
      <c r="M125" s="104"/>
    </row>
    <row r="126" spans="1:13" ht="16.350000000000001" customHeight="1">
      <c r="A126" s="289" t="s">
        <v>648</v>
      </c>
      <c r="B126" s="149" t="s">
        <v>108</v>
      </c>
      <c r="C126" s="132"/>
      <c r="D126" s="133"/>
      <c r="E126" s="133"/>
      <c r="F126" s="218"/>
      <c r="G126" s="218">
        <v>11730000</v>
      </c>
      <c r="H126" s="133"/>
      <c r="I126" s="133"/>
      <c r="J126" s="133"/>
      <c r="K126" s="133"/>
      <c r="L126" s="133"/>
      <c r="M126" s="104"/>
    </row>
    <row r="127" spans="1:13" ht="30.75" customHeight="1">
      <c r="A127" s="224" t="s">
        <v>475</v>
      </c>
      <c r="B127" s="110"/>
      <c r="C127" s="111"/>
      <c r="D127" s="110"/>
      <c r="E127" s="110"/>
      <c r="F127" s="291"/>
      <c r="G127" s="110"/>
      <c r="H127" s="110"/>
      <c r="I127" s="110"/>
      <c r="J127" s="202" t="s">
        <v>1378</v>
      </c>
      <c r="K127" s="110"/>
      <c r="L127" s="288" t="s">
        <v>68</v>
      </c>
      <c r="M127" s="104"/>
    </row>
    <row r="128" spans="1:13" ht="21" customHeight="1">
      <c r="A128" s="120" t="s">
        <v>2</v>
      </c>
      <c r="B128" s="109" t="s">
        <v>3</v>
      </c>
      <c r="C128" s="109"/>
      <c r="D128" s="109" t="s">
        <v>76</v>
      </c>
      <c r="E128" s="109" t="s">
        <v>77</v>
      </c>
      <c r="F128" s="109" t="s">
        <v>78</v>
      </c>
      <c r="G128" s="109" t="s">
        <v>79</v>
      </c>
      <c r="H128" s="109" t="s">
        <v>80</v>
      </c>
      <c r="I128" s="333" t="s">
        <v>81</v>
      </c>
      <c r="J128" s="109" t="s">
        <v>82</v>
      </c>
      <c r="K128" s="109" t="s">
        <v>7</v>
      </c>
      <c r="L128" s="109" t="s">
        <v>83</v>
      </c>
      <c r="M128" s="104"/>
    </row>
    <row r="129" spans="1:14" ht="16.350000000000001" customHeight="1">
      <c r="A129" s="210" t="s">
        <v>649</v>
      </c>
      <c r="B129" s="100" t="s">
        <v>109</v>
      </c>
      <c r="C129" s="108"/>
      <c r="D129" s="101"/>
      <c r="E129" s="101"/>
      <c r="F129" s="137"/>
      <c r="G129" s="137">
        <v>24000000</v>
      </c>
      <c r="H129" s="101"/>
      <c r="I129" s="101"/>
      <c r="J129" s="101"/>
      <c r="K129" s="101"/>
      <c r="L129" s="101"/>
      <c r="M129" s="104"/>
    </row>
    <row r="130" spans="1:14" ht="16.350000000000001" customHeight="1">
      <c r="A130" s="210" t="s">
        <v>650</v>
      </c>
      <c r="B130" s="199" t="s">
        <v>110</v>
      </c>
      <c r="C130" s="108"/>
      <c r="D130" s="101"/>
      <c r="E130" s="101"/>
      <c r="F130" s="137"/>
      <c r="G130" s="137">
        <v>5208000</v>
      </c>
      <c r="H130" s="137"/>
      <c r="I130" s="137"/>
      <c r="J130" s="101"/>
      <c r="K130" s="101"/>
      <c r="L130" s="101"/>
      <c r="M130" s="104"/>
    </row>
    <row r="131" spans="1:14" ht="16.350000000000001" customHeight="1">
      <c r="A131" s="210" t="s">
        <v>651</v>
      </c>
      <c r="B131" s="100" t="s">
        <v>111</v>
      </c>
      <c r="C131" s="108"/>
      <c r="D131" s="101"/>
      <c r="E131" s="101"/>
      <c r="F131" s="137"/>
      <c r="G131" s="137">
        <v>17350000</v>
      </c>
      <c r="H131" s="137"/>
      <c r="I131" s="137"/>
      <c r="J131" s="101"/>
      <c r="K131" s="101"/>
      <c r="L131" s="101"/>
      <c r="M131" s="104"/>
    </row>
    <row r="132" spans="1:14" ht="16.350000000000001" customHeight="1">
      <c r="A132" s="121" t="s">
        <v>652</v>
      </c>
      <c r="B132" s="114" t="s">
        <v>888</v>
      </c>
      <c r="C132" s="108"/>
      <c r="D132" s="101"/>
      <c r="E132" s="101"/>
      <c r="F132" s="137"/>
      <c r="G132" s="215">
        <f>SUM(F133:F137)</f>
        <v>14200000</v>
      </c>
      <c r="H132" s="137"/>
      <c r="I132" s="137"/>
      <c r="J132" s="101"/>
      <c r="K132" s="101"/>
      <c r="L132" s="101"/>
      <c r="M132" s="104"/>
    </row>
    <row r="133" spans="1:14" ht="16.350000000000001" customHeight="1">
      <c r="A133" s="210" t="s">
        <v>1243</v>
      </c>
      <c r="B133" s="199" t="s">
        <v>1041</v>
      </c>
      <c r="C133" s="108"/>
      <c r="D133" s="101"/>
      <c r="E133" s="101"/>
      <c r="F133" s="137">
        <v>2000000</v>
      </c>
      <c r="G133" s="137"/>
      <c r="H133" s="137"/>
      <c r="I133" s="137"/>
      <c r="J133" s="101"/>
      <c r="K133" s="101"/>
      <c r="L133" s="101"/>
      <c r="M133" s="104"/>
    </row>
    <row r="134" spans="1:14" ht="16.350000000000001" customHeight="1">
      <c r="A134" s="210" t="s">
        <v>1244</v>
      </c>
      <c r="B134" s="199" t="s">
        <v>887</v>
      </c>
      <c r="C134" s="108"/>
      <c r="D134" s="101"/>
      <c r="E134" s="101"/>
      <c r="F134" s="137">
        <v>3200000</v>
      </c>
      <c r="G134" s="137"/>
      <c r="H134" s="137"/>
      <c r="I134" s="137"/>
      <c r="J134" s="101"/>
      <c r="K134" s="101"/>
      <c r="L134" s="101"/>
      <c r="M134" s="104"/>
    </row>
    <row r="135" spans="1:14" ht="16.350000000000001" customHeight="1">
      <c r="A135" s="210" t="s">
        <v>1245</v>
      </c>
      <c r="B135" s="199" t="s">
        <v>889</v>
      </c>
      <c r="C135" s="108"/>
      <c r="D135" s="101"/>
      <c r="E135" s="101"/>
      <c r="F135" s="137">
        <v>2000000</v>
      </c>
      <c r="G135" s="137"/>
      <c r="H135" s="137"/>
      <c r="I135" s="137"/>
      <c r="J135" s="101"/>
      <c r="K135" s="101"/>
      <c r="L135" s="101"/>
      <c r="M135" s="104"/>
    </row>
    <row r="136" spans="1:14" ht="16.350000000000001" customHeight="1">
      <c r="A136" s="210" t="s">
        <v>1246</v>
      </c>
      <c r="B136" s="199" t="s">
        <v>890</v>
      </c>
      <c r="C136" s="108"/>
      <c r="D136" s="101"/>
      <c r="E136" s="101"/>
      <c r="F136" s="137">
        <v>2000000</v>
      </c>
      <c r="G136" s="137"/>
      <c r="H136" s="137"/>
      <c r="I136" s="137"/>
      <c r="J136" s="101"/>
      <c r="K136" s="101"/>
      <c r="L136" s="101"/>
      <c r="M136" s="104"/>
    </row>
    <row r="137" spans="1:14" ht="16.350000000000001" customHeight="1">
      <c r="A137" s="210" t="s">
        <v>1247</v>
      </c>
      <c r="B137" s="199" t="s">
        <v>926</v>
      </c>
      <c r="C137" s="108"/>
      <c r="D137" s="101"/>
      <c r="E137" s="101"/>
      <c r="F137" s="137">
        <v>5000000</v>
      </c>
      <c r="G137" s="137"/>
      <c r="H137" s="137"/>
      <c r="I137" s="137"/>
      <c r="J137" s="101"/>
      <c r="K137" s="101"/>
      <c r="L137" s="101"/>
      <c r="M137" s="104"/>
    </row>
    <row r="138" spans="1:14" ht="16.350000000000001" customHeight="1">
      <c r="A138" s="117" t="s">
        <v>653</v>
      </c>
      <c r="B138" s="102" t="s">
        <v>1042</v>
      </c>
      <c r="C138" s="85"/>
      <c r="D138" s="80"/>
      <c r="E138" s="137"/>
      <c r="F138" s="137"/>
      <c r="G138" s="137"/>
      <c r="H138" s="215">
        <f>G139</f>
        <v>65000000</v>
      </c>
      <c r="I138" s="137"/>
      <c r="J138" s="137"/>
      <c r="K138" s="80"/>
      <c r="L138" s="80"/>
      <c r="M138" s="104"/>
    </row>
    <row r="139" spans="1:14" ht="16.350000000000001" customHeight="1">
      <c r="A139" s="201" t="s">
        <v>654</v>
      </c>
      <c r="B139" s="200" t="s">
        <v>1043</v>
      </c>
      <c r="C139" s="85"/>
      <c r="D139" s="80"/>
      <c r="E139" s="137"/>
      <c r="F139" s="137"/>
      <c r="G139" s="137">
        <v>65000000</v>
      </c>
      <c r="H139" s="137"/>
      <c r="I139" s="137"/>
      <c r="J139" s="137"/>
      <c r="K139" s="80"/>
      <c r="L139" s="80"/>
      <c r="M139" s="104"/>
    </row>
    <row r="140" spans="1:14" ht="16.350000000000001" customHeight="1">
      <c r="A140" s="117" t="s">
        <v>655</v>
      </c>
      <c r="B140" s="102" t="s">
        <v>112</v>
      </c>
      <c r="C140" s="85"/>
      <c r="D140" s="80"/>
      <c r="E140" s="137"/>
      <c r="F140" s="137"/>
      <c r="G140" s="137"/>
      <c r="H140" s="215">
        <f>G141</f>
        <v>148600000</v>
      </c>
      <c r="I140" s="137"/>
      <c r="J140" s="137"/>
      <c r="K140" s="80"/>
      <c r="L140" s="80"/>
      <c r="M140" s="104"/>
    </row>
    <row r="141" spans="1:14" ht="16.350000000000001" customHeight="1">
      <c r="A141" s="201" t="s">
        <v>656</v>
      </c>
      <c r="B141" s="79" t="s">
        <v>335</v>
      </c>
      <c r="C141" s="85"/>
      <c r="D141" s="80" t="s">
        <v>39</v>
      </c>
      <c r="E141" s="137"/>
      <c r="F141" s="137" t="s">
        <v>39</v>
      </c>
      <c r="G141" s="137">
        <v>148600000</v>
      </c>
      <c r="H141" s="137"/>
      <c r="I141" s="137"/>
      <c r="J141" s="137"/>
      <c r="K141" s="80"/>
      <c r="L141" s="80"/>
      <c r="M141" s="104"/>
      <c r="N141" s="253"/>
    </row>
    <row r="142" spans="1:14" ht="16.350000000000001" customHeight="1">
      <c r="A142" s="201" t="s">
        <v>657</v>
      </c>
      <c r="B142" s="79" t="s">
        <v>113</v>
      </c>
      <c r="C142" s="85"/>
      <c r="D142" s="80"/>
      <c r="E142" s="137"/>
      <c r="F142" s="137"/>
      <c r="G142" s="137"/>
      <c r="H142" s="137">
        <f>G143+G144</f>
        <v>49500000</v>
      </c>
      <c r="I142" s="137"/>
      <c r="J142" s="137"/>
      <c r="K142" s="80"/>
      <c r="L142" s="80"/>
      <c r="M142" s="104"/>
    </row>
    <row r="143" spans="1:14" ht="16.350000000000001" customHeight="1">
      <c r="A143" s="201" t="s">
        <v>658</v>
      </c>
      <c r="B143" s="79" t="s">
        <v>120</v>
      </c>
      <c r="C143" s="85"/>
      <c r="D143" s="80"/>
      <c r="E143" s="137"/>
      <c r="F143" s="137"/>
      <c r="G143" s="137">
        <v>42000000</v>
      </c>
      <c r="H143" s="137"/>
      <c r="I143" s="137"/>
      <c r="J143" s="137"/>
      <c r="K143" s="80"/>
      <c r="L143" s="80"/>
      <c r="M143" s="104"/>
    </row>
    <row r="144" spans="1:14" ht="15.75" customHeight="1">
      <c r="A144" s="201" t="s">
        <v>659</v>
      </c>
      <c r="B144" s="200" t="s">
        <v>1044</v>
      </c>
      <c r="C144" s="85"/>
      <c r="D144" s="80"/>
      <c r="E144" s="137"/>
      <c r="F144" s="137"/>
      <c r="G144" s="137">
        <v>7500000</v>
      </c>
      <c r="H144" s="137"/>
      <c r="I144" s="137"/>
      <c r="J144" s="137"/>
      <c r="K144" s="80"/>
      <c r="L144" s="80"/>
      <c r="M144" s="104"/>
    </row>
    <row r="145" spans="1:13" ht="15.75" customHeight="1">
      <c r="A145" s="201" t="s">
        <v>660</v>
      </c>
      <c r="B145" s="79" t="s">
        <v>114</v>
      </c>
      <c r="C145" s="85"/>
      <c r="D145" s="80"/>
      <c r="E145" s="137"/>
      <c r="F145" s="137"/>
      <c r="G145" s="137"/>
      <c r="H145" s="137">
        <f>G146</f>
        <v>2000000</v>
      </c>
      <c r="I145" s="137"/>
      <c r="J145" s="137"/>
      <c r="K145" s="80"/>
      <c r="L145" s="80"/>
      <c r="M145" s="104"/>
    </row>
    <row r="146" spans="1:13" ht="15.75" customHeight="1">
      <c r="A146" s="201" t="s">
        <v>661</v>
      </c>
      <c r="B146" s="79" t="s">
        <v>115</v>
      </c>
      <c r="C146" s="85"/>
      <c r="D146" s="80"/>
      <c r="E146" s="137"/>
      <c r="F146" s="137"/>
      <c r="G146" s="137">
        <v>2000000</v>
      </c>
      <c r="H146" s="137"/>
      <c r="I146" s="137"/>
      <c r="J146" s="137"/>
      <c r="K146" s="80"/>
      <c r="L146" s="80"/>
      <c r="M146" s="104"/>
    </row>
    <row r="147" spans="1:13" ht="15.75" customHeight="1">
      <c r="A147" s="201" t="s">
        <v>662</v>
      </c>
      <c r="B147" s="200" t="s">
        <v>554</v>
      </c>
      <c r="C147" s="85"/>
      <c r="D147" s="80"/>
      <c r="E147" s="137"/>
      <c r="F147" s="137"/>
      <c r="G147" s="137"/>
      <c r="H147" s="137">
        <v>20000000</v>
      </c>
      <c r="I147" s="137"/>
      <c r="J147" s="137"/>
      <c r="K147" s="80"/>
      <c r="L147" s="80"/>
      <c r="M147" s="126"/>
    </row>
    <row r="148" spans="1:13" ht="15.75" customHeight="1">
      <c r="A148" s="201" t="s">
        <v>663</v>
      </c>
      <c r="B148" s="79" t="s">
        <v>116</v>
      </c>
      <c r="C148" s="85"/>
      <c r="D148" s="80"/>
      <c r="E148" s="137"/>
      <c r="F148" s="137"/>
      <c r="G148" s="137" t="s">
        <v>39</v>
      </c>
      <c r="H148" s="137">
        <v>1000000</v>
      </c>
      <c r="I148" s="137"/>
      <c r="J148" s="137"/>
      <c r="K148" s="80"/>
      <c r="L148" s="80"/>
      <c r="M148" s="104"/>
    </row>
    <row r="149" spans="1:13" ht="15.75" customHeight="1">
      <c r="A149" s="121" t="s">
        <v>664</v>
      </c>
      <c r="B149" s="114" t="s">
        <v>853</v>
      </c>
      <c r="C149" s="108"/>
      <c r="D149" s="101"/>
      <c r="E149" s="101"/>
      <c r="F149" s="137"/>
      <c r="G149" s="137" t="s">
        <v>39</v>
      </c>
      <c r="H149" s="137" t="s">
        <v>39</v>
      </c>
      <c r="I149" s="137">
        <f>SUM(H150:H152)</f>
        <v>40600000</v>
      </c>
      <c r="J149" s="101"/>
      <c r="K149" s="101"/>
      <c r="L149" s="101"/>
      <c r="M149" s="104"/>
    </row>
    <row r="150" spans="1:13" ht="15.75" customHeight="1">
      <c r="A150" s="117" t="s">
        <v>665</v>
      </c>
      <c r="B150" s="102" t="s">
        <v>118</v>
      </c>
      <c r="C150" s="85"/>
      <c r="D150" s="80"/>
      <c r="E150" s="137"/>
      <c r="F150" s="137"/>
      <c r="G150" s="137"/>
      <c r="H150" s="137">
        <f>G151</f>
        <v>30000000</v>
      </c>
      <c r="I150" s="137"/>
      <c r="J150" s="137"/>
      <c r="K150" s="80"/>
      <c r="L150" s="80"/>
      <c r="M150" s="104"/>
    </row>
    <row r="151" spans="1:13" ht="15.75" customHeight="1">
      <c r="A151" s="201" t="s">
        <v>666</v>
      </c>
      <c r="B151" s="79" t="s">
        <v>119</v>
      </c>
      <c r="C151" s="85"/>
      <c r="D151" s="80"/>
      <c r="E151" s="137"/>
      <c r="F151" s="137" t="s">
        <v>39</v>
      </c>
      <c r="G151" s="137">
        <v>30000000</v>
      </c>
      <c r="H151" s="137"/>
      <c r="I151" s="137"/>
      <c r="J151" s="137"/>
      <c r="K151" s="80"/>
      <c r="L151" s="80"/>
      <c r="M151" s="104"/>
    </row>
    <row r="152" spans="1:13" ht="15.75" customHeight="1">
      <c r="A152" s="117" t="s">
        <v>667</v>
      </c>
      <c r="B152" s="102" t="s">
        <v>872</v>
      </c>
      <c r="C152" s="85"/>
      <c r="D152" s="80"/>
      <c r="E152" s="137"/>
      <c r="F152" s="137"/>
      <c r="G152" s="137"/>
      <c r="H152" s="137">
        <f>SUM(G153:G158)</f>
        <v>10600000</v>
      </c>
      <c r="I152" s="137"/>
      <c r="J152" s="137"/>
      <c r="K152" s="80"/>
      <c r="L152" s="80"/>
      <c r="M152" s="104"/>
    </row>
    <row r="153" spans="1:13" ht="15.75" customHeight="1">
      <c r="A153" s="201" t="s">
        <v>1248</v>
      </c>
      <c r="B153" s="79" t="s">
        <v>108</v>
      </c>
      <c r="C153" s="85"/>
      <c r="D153" s="80"/>
      <c r="E153" s="137"/>
      <c r="F153" s="137"/>
      <c r="G153" s="137">
        <v>3600000</v>
      </c>
      <c r="H153" s="137"/>
      <c r="I153" s="137"/>
      <c r="J153" s="137"/>
      <c r="K153" s="80"/>
      <c r="L153" s="80"/>
      <c r="M153" s="104"/>
    </row>
    <row r="154" spans="1:13" ht="15.75" customHeight="1">
      <c r="A154" s="121" t="s">
        <v>668</v>
      </c>
      <c r="B154" s="114" t="s">
        <v>888</v>
      </c>
      <c r="C154" s="108"/>
      <c r="D154" s="101"/>
      <c r="E154" s="101"/>
      <c r="F154" s="137"/>
      <c r="G154" s="215">
        <f>SUM(F155:F158)</f>
        <v>7000000</v>
      </c>
      <c r="H154" s="137"/>
      <c r="I154" s="137"/>
      <c r="J154" s="101"/>
      <c r="K154" s="101"/>
      <c r="L154" s="101"/>
      <c r="M154" s="104"/>
    </row>
    <row r="155" spans="1:13" ht="15.75" customHeight="1">
      <c r="A155" s="210" t="s">
        <v>1249</v>
      </c>
      <c r="B155" s="199" t="s">
        <v>887</v>
      </c>
      <c r="C155" s="108"/>
      <c r="D155" s="101"/>
      <c r="E155" s="101"/>
      <c r="F155" s="137">
        <v>1000000</v>
      </c>
      <c r="G155" s="137"/>
      <c r="H155" s="137"/>
      <c r="I155" s="137"/>
      <c r="J155" s="101"/>
      <c r="K155" s="101"/>
      <c r="L155" s="101"/>
      <c r="M155" s="104"/>
    </row>
    <row r="156" spans="1:13" ht="15.75" customHeight="1">
      <c r="A156" s="210" t="s">
        <v>1250</v>
      </c>
      <c r="B156" s="199" t="s">
        <v>889</v>
      </c>
      <c r="C156" s="108"/>
      <c r="D156" s="101"/>
      <c r="E156" s="101"/>
      <c r="F156" s="137">
        <v>500000</v>
      </c>
      <c r="G156" s="137"/>
      <c r="H156" s="137"/>
      <c r="I156" s="137"/>
      <c r="J156" s="101"/>
      <c r="K156" s="101"/>
      <c r="L156" s="101"/>
      <c r="M156" s="104"/>
    </row>
    <row r="157" spans="1:13" ht="15.75" customHeight="1">
      <c r="A157" s="210" t="s">
        <v>1251</v>
      </c>
      <c r="B157" s="199" t="s">
        <v>890</v>
      </c>
      <c r="C157" s="108"/>
      <c r="D157" s="101"/>
      <c r="E157" s="101"/>
      <c r="F157" s="137">
        <v>500000</v>
      </c>
      <c r="G157" s="137"/>
      <c r="H157" s="137"/>
      <c r="I157" s="137"/>
      <c r="J157" s="101"/>
      <c r="K157" s="101"/>
      <c r="L157" s="101"/>
      <c r="M157" s="104"/>
    </row>
    <row r="158" spans="1:13" ht="15.75" customHeight="1">
      <c r="A158" s="210" t="s">
        <v>1252</v>
      </c>
      <c r="B158" s="199" t="s">
        <v>874</v>
      </c>
      <c r="C158" s="108"/>
      <c r="D158" s="101"/>
      <c r="E158" s="101"/>
      <c r="F158" s="137">
        <v>5000000</v>
      </c>
      <c r="G158" s="137"/>
      <c r="H158" s="137"/>
      <c r="I158" s="137"/>
      <c r="J158" s="101"/>
      <c r="K158" s="101"/>
      <c r="L158" s="101"/>
      <c r="M158" s="104"/>
    </row>
    <row r="159" spans="1:13" ht="15.75" customHeight="1">
      <c r="A159" s="201" t="s">
        <v>669</v>
      </c>
      <c r="B159" s="79" t="s">
        <v>121</v>
      </c>
      <c r="C159" s="85"/>
      <c r="D159" s="80"/>
      <c r="E159" s="137"/>
      <c r="F159" s="137"/>
      <c r="G159" s="137"/>
      <c r="H159" s="137" t="s">
        <v>39</v>
      </c>
      <c r="I159" s="137">
        <v>11000000</v>
      </c>
      <c r="J159" s="101" t="s">
        <v>39</v>
      </c>
      <c r="K159" s="80"/>
      <c r="L159" s="80"/>
      <c r="M159" s="104"/>
    </row>
    <row r="160" spans="1:13" ht="15.75" customHeight="1">
      <c r="A160" s="201" t="s">
        <v>670</v>
      </c>
      <c r="B160" s="79" t="s">
        <v>122</v>
      </c>
      <c r="C160" s="85"/>
      <c r="D160" s="80"/>
      <c r="E160" s="137"/>
      <c r="F160" s="137"/>
      <c r="G160" s="137"/>
      <c r="H160" s="137"/>
      <c r="I160" s="137">
        <v>1000000</v>
      </c>
      <c r="J160" s="101"/>
      <c r="K160" s="80"/>
      <c r="L160" s="80"/>
      <c r="M160" s="104"/>
    </row>
    <row r="161" spans="1:13" ht="15.75" customHeight="1">
      <c r="A161" s="201" t="s">
        <v>671</v>
      </c>
      <c r="B161" s="79" t="s">
        <v>123</v>
      </c>
      <c r="C161" s="85"/>
      <c r="D161" s="80"/>
      <c r="E161" s="137"/>
      <c r="F161" s="137"/>
      <c r="G161" s="137"/>
      <c r="H161" s="137"/>
      <c r="I161" s="137">
        <v>1000000</v>
      </c>
      <c r="J161" s="101"/>
      <c r="K161" s="80"/>
      <c r="L161" s="80"/>
      <c r="M161" s="104"/>
    </row>
    <row r="162" spans="1:13" ht="15.75" customHeight="1">
      <c r="A162" s="201" t="s">
        <v>672</v>
      </c>
      <c r="B162" s="79" t="s">
        <v>124</v>
      </c>
      <c r="C162" s="85"/>
      <c r="D162" s="80"/>
      <c r="E162" s="137"/>
      <c r="F162" s="137"/>
      <c r="G162" s="137"/>
      <c r="H162" s="137"/>
      <c r="I162" s="137">
        <v>309782301</v>
      </c>
      <c r="J162" s="101"/>
      <c r="K162" s="80"/>
      <c r="L162" s="80"/>
      <c r="M162" s="104"/>
    </row>
    <row r="163" spans="1:13" ht="15.75" customHeight="1">
      <c r="A163" s="210" t="s">
        <v>892</v>
      </c>
      <c r="B163" s="199" t="s">
        <v>873</v>
      </c>
      <c r="C163" s="108"/>
      <c r="D163" s="101"/>
      <c r="E163" s="101"/>
      <c r="F163" s="137"/>
      <c r="G163" s="137"/>
      <c r="H163" s="137"/>
      <c r="I163" s="137">
        <v>5000000</v>
      </c>
      <c r="J163" s="101"/>
      <c r="K163" s="101"/>
      <c r="L163" s="101"/>
      <c r="M163" s="104"/>
    </row>
    <row r="164" spans="1:13" ht="15.75" customHeight="1">
      <c r="A164" s="210" t="s">
        <v>893</v>
      </c>
      <c r="B164" s="199" t="s">
        <v>894</v>
      </c>
      <c r="C164" s="108"/>
      <c r="D164" s="101"/>
      <c r="E164" s="101"/>
      <c r="F164" s="137"/>
      <c r="G164" s="137"/>
      <c r="H164" s="137"/>
      <c r="I164" s="137">
        <v>5000000</v>
      </c>
      <c r="J164" s="101"/>
      <c r="K164" s="101"/>
      <c r="L164" s="101"/>
      <c r="M164" s="104"/>
    </row>
    <row r="165" spans="1:13" ht="15.75" customHeight="1">
      <c r="A165" s="196" t="s">
        <v>673</v>
      </c>
      <c r="B165" s="192" t="s">
        <v>125</v>
      </c>
      <c r="C165" s="85"/>
      <c r="D165" s="80"/>
      <c r="E165" s="137"/>
      <c r="F165" s="137"/>
      <c r="G165" s="137"/>
      <c r="H165" s="137"/>
      <c r="I165" s="137"/>
      <c r="J165" s="115">
        <f>SUM(I166:I293)</f>
        <v>146270000</v>
      </c>
      <c r="K165" s="80"/>
      <c r="L165" s="80"/>
      <c r="M165" s="104"/>
    </row>
    <row r="166" spans="1:13" s="175" customFormat="1" ht="16.350000000000001" customHeight="1">
      <c r="A166" s="117" t="s">
        <v>674</v>
      </c>
      <c r="B166" s="102" t="s">
        <v>126</v>
      </c>
      <c r="C166" s="107"/>
      <c r="D166" s="106" t="s">
        <v>39</v>
      </c>
      <c r="E166" s="215"/>
      <c r="F166" s="215"/>
      <c r="G166" s="215"/>
      <c r="H166" s="215"/>
      <c r="I166" s="215">
        <f>SUM(H167:H193)</f>
        <v>36950000</v>
      </c>
      <c r="J166" s="115"/>
      <c r="K166" s="106"/>
      <c r="L166" s="106"/>
      <c r="M166" s="174"/>
    </row>
    <row r="167" spans="1:13" ht="16.350000000000001" customHeight="1">
      <c r="A167" s="201" t="s">
        <v>675</v>
      </c>
      <c r="B167" s="200" t="s">
        <v>1057</v>
      </c>
      <c r="C167" s="85"/>
      <c r="D167" s="80"/>
      <c r="E167" s="137"/>
      <c r="F167" s="137"/>
      <c r="G167" s="137"/>
      <c r="H167" s="137">
        <v>3800000</v>
      </c>
      <c r="I167" s="137"/>
      <c r="J167" s="101"/>
      <c r="K167" s="80"/>
      <c r="L167" s="80"/>
      <c r="M167" s="104"/>
    </row>
    <row r="168" spans="1:13" ht="16.350000000000001" customHeight="1">
      <c r="A168" s="201" t="s">
        <v>1060</v>
      </c>
      <c r="B168" s="200" t="s">
        <v>136</v>
      </c>
      <c r="C168" s="85"/>
      <c r="D168" s="80"/>
      <c r="E168" s="137"/>
      <c r="F168" s="137"/>
      <c r="G168" s="137"/>
      <c r="H168" s="137">
        <v>3800000</v>
      </c>
      <c r="I168" s="137"/>
      <c r="J168" s="137"/>
      <c r="K168" s="80"/>
      <c r="L168" s="80"/>
      <c r="M168" s="104"/>
    </row>
    <row r="169" spans="1:13" ht="16.350000000000001" customHeight="1">
      <c r="A169" s="201" t="s">
        <v>1061</v>
      </c>
      <c r="B169" s="200" t="s">
        <v>1059</v>
      </c>
      <c r="C169" s="85"/>
      <c r="D169" s="80"/>
      <c r="E169" s="137"/>
      <c r="F169" s="137"/>
      <c r="G169" s="137"/>
      <c r="H169" s="137">
        <v>1000000</v>
      </c>
      <c r="I169" s="137"/>
      <c r="J169" s="137"/>
      <c r="K169" s="80"/>
      <c r="L169" s="80"/>
      <c r="M169" s="104"/>
    </row>
    <row r="170" spans="1:13" ht="16.350000000000001" customHeight="1">
      <c r="A170" s="201" t="s">
        <v>1062</v>
      </c>
      <c r="B170" s="200" t="s">
        <v>1084</v>
      </c>
      <c r="C170" s="85"/>
      <c r="D170" s="80"/>
      <c r="E170" s="137"/>
      <c r="F170" s="137"/>
      <c r="G170" s="137"/>
      <c r="H170" s="137">
        <v>1000000</v>
      </c>
      <c r="I170" s="137"/>
      <c r="J170" s="137"/>
      <c r="K170" s="80"/>
      <c r="L170" s="80"/>
      <c r="M170" s="104"/>
    </row>
    <row r="171" spans="1:13" ht="16.350000000000001" customHeight="1">
      <c r="A171" s="201" t="s">
        <v>1063</v>
      </c>
      <c r="B171" s="200" t="s">
        <v>1058</v>
      </c>
      <c r="C171" s="85"/>
      <c r="D171" s="80"/>
      <c r="E171" s="137"/>
      <c r="F171" s="137"/>
      <c r="G171" s="137"/>
      <c r="H171" s="137">
        <v>600000</v>
      </c>
      <c r="I171" s="137"/>
      <c r="J171" s="137"/>
      <c r="K171" s="80"/>
      <c r="L171" s="80"/>
      <c r="M171" s="104"/>
    </row>
    <row r="172" spans="1:13" ht="16.350000000000001" customHeight="1">
      <c r="A172" s="201" t="s">
        <v>1064</v>
      </c>
      <c r="B172" s="200" t="s">
        <v>860</v>
      </c>
      <c r="C172" s="85"/>
      <c r="D172" s="80"/>
      <c r="E172" s="137"/>
      <c r="F172" s="137"/>
      <c r="G172" s="137"/>
      <c r="H172" s="137">
        <v>600000</v>
      </c>
      <c r="I172" s="137"/>
      <c r="J172" s="137"/>
      <c r="K172" s="80"/>
      <c r="L172" s="80"/>
      <c r="M172" s="104"/>
    </row>
    <row r="173" spans="1:13" ht="16.350000000000001" customHeight="1">
      <c r="A173" s="201" t="s">
        <v>1065</v>
      </c>
      <c r="B173" s="200" t="s">
        <v>1056</v>
      </c>
      <c r="C173" s="85"/>
      <c r="D173" s="80"/>
      <c r="E173" s="137"/>
      <c r="F173" s="137"/>
      <c r="G173" s="137"/>
      <c r="H173" s="137">
        <v>400000</v>
      </c>
      <c r="I173" s="137"/>
      <c r="J173" s="137"/>
      <c r="K173" s="80"/>
      <c r="L173" s="80"/>
      <c r="M173" s="104"/>
    </row>
    <row r="174" spans="1:13" ht="16.350000000000001" customHeight="1">
      <c r="A174" s="201" t="s">
        <v>1066</v>
      </c>
      <c r="B174" s="79" t="s">
        <v>420</v>
      </c>
      <c r="C174" s="85"/>
      <c r="D174" s="80"/>
      <c r="E174" s="137"/>
      <c r="F174" s="137"/>
      <c r="G174" s="137"/>
      <c r="H174" s="137">
        <v>400000</v>
      </c>
      <c r="I174" s="137"/>
      <c r="J174" s="137"/>
      <c r="K174" s="80"/>
      <c r="L174" s="80"/>
      <c r="M174" s="104"/>
    </row>
    <row r="175" spans="1:13" ht="16.350000000000001" customHeight="1">
      <c r="A175" s="201" t="s">
        <v>1067</v>
      </c>
      <c r="B175" s="79" t="s">
        <v>421</v>
      </c>
      <c r="C175" s="85"/>
      <c r="D175" s="80"/>
      <c r="E175" s="137"/>
      <c r="F175" s="137"/>
      <c r="G175" s="137"/>
      <c r="H175" s="137">
        <v>50000</v>
      </c>
      <c r="I175" s="137"/>
      <c r="J175" s="137"/>
      <c r="K175" s="80"/>
      <c r="L175" s="80"/>
      <c r="M175" s="104"/>
    </row>
    <row r="176" spans="1:13" ht="16.350000000000001" customHeight="1">
      <c r="A176" s="201" t="s">
        <v>1068</v>
      </c>
      <c r="B176" s="79" t="s">
        <v>434</v>
      </c>
      <c r="C176" s="85"/>
      <c r="D176" s="80"/>
      <c r="E176" s="137"/>
      <c r="F176" s="137"/>
      <c r="G176" s="137"/>
      <c r="H176" s="137">
        <v>6500000</v>
      </c>
      <c r="I176" s="137"/>
      <c r="J176" s="137"/>
      <c r="K176" s="80"/>
      <c r="L176" s="80"/>
      <c r="M176" s="104"/>
    </row>
    <row r="177" spans="1:13" ht="16.350000000000001" customHeight="1">
      <c r="A177" s="201" t="s">
        <v>1069</v>
      </c>
      <c r="B177" s="100" t="s">
        <v>130</v>
      </c>
      <c r="C177" s="108"/>
      <c r="D177" s="101"/>
      <c r="E177" s="137"/>
      <c r="F177" s="137"/>
      <c r="G177" s="137"/>
      <c r="H177" s="137">
        <v>100000</v>
      </c>
      <c r="I177" s="137"/>
      <c r="J177" s="137"/>
      <c r="K177" s="101"/>
      <c r="L177" s="101"/>
      <c r="M177" s="104"/>
    </row>
    <row r="178" spans="1:13" ht="16.350000000000001" customHeight="1">
      <c r="A178" s="201" t="s">
        <v>1070</v>
      </c>
      <c r="B178" s="200" t="s">
        <v>861</v>
      </c>
      <c r="C178" s="85"/>
      <c r="D178" s="80"/>
      <c r="E178" s="137"/>
      <c r="F178" s="137"/>
      <c r="G178" s="137"/>
      <c r="H178" s="137">
        <v>400000</v>
      </c>
      <c r="I178" s="137"/>
      <c r="J178" s="137"/>
      <c r="K178" s="80"/>
      <c r="L178" s="80"/>
      <c r="M178" s="104"/>
    </row>
    <row r="179" spans="1:13" ht="16.350000000000001" customHeight="1">
      <c r="A179" s="201" t="s">
        <v>1071</v>
      </c>
      <c r="B179" s="79" t="s">
        <v>131</v>
      </c>
      <c r="C179" s="85"/>
      <c r="D179" s="80"/>
      <c r="E179" s="137"/>
      <c r="F179" s="137" t="s">
        <v>39</v>
      </c>
      <c r="G179" s="137" t="s">
        <v>39</v>
      </c>
      <c r="H179" s="137">
        <v>1500000</v>
      </c>
      <c r="I179" s="137"/>
      <c r="J179" s="137"/>
      <c r="K179" s="80"/>
      <c r="L179" s="80"/>
      <c r="M179" s="104"/>
    </row>
    <row r="180" spans="1:13" ht="16.350000000000001" customHeight="1">
      <c r="A180" s="201" t="s">
        <v>1072</v>
      </c>
      <c r="B180" s="79" t="s">
        <v>132</v>
      </c>
      <c r="C180" s="85"/>
      <c r="D180" s="80"/>
      <c r="E180" s="137"/>
      <c r="F180" s="137" t="s">
        <v>39</v>
      </c>
      <c r="G180" s="137" t="s">
        <v>39</v>
      </c>
      <c r="H180" s="137">
        <v>500000</v>
      </c>
      <c r="I180" s="137"/>
      <c r="J180" s="137"/>
      <c r="K180" s="80"/>
      <c r="L180" s="80"/>
      <c r="M180" s="104"/>
    </row>
    <row r="181" spans="1:13" ht="16.350000000000001" customHeight="1">
      <c r="A181" s="201" t="s">
        <v>1073</v>
      </c>
      <c r="B181" s="100" t="s">
        <v>133</v>
      </c>
      <c r="C181" s="108"/>
      <c r="D181" s="101"/>
      <c r="E181" s="101"/>
      <c r="F181" s="137"/>
      <c r="G181" s="137"/>
      <c r="H181" s="137">
        <v>600000</v>
      </c>
      <c r="I181" s="101"/>
      <c r="J181" s="101"/>
      <c r="K181" s="101"/>
      <c r="L181" s="101"/>
      <c r="M181" s="104"/>
    </row>
    <row r="182" spans="1:13" ht="16.350000000000001" customHeight="1">
      <c r="A182" s="201" t="s">
        <v>1074</v>
      </c>
      <c r="B182" s="100" t="s">
        <v>422</v>
      </c>
      <c r="C182" s="108"/>
      <c r="D182" s="101"/>
      <c r="E182" s="101"/>
      <c r="F182" s="137"/>
      <c r="G182" s="137"/>
      <c r="H182" s="137">
        <v>3000000</v>
      </c>
      <c r="I182" s="101"/>
      <c r="J182" s="101"/>
      <c r="K182" s="101"/>
      <c r="L182" s="101"/>
      <c r="M182" s="104"/>
    </row>
    <row r="183" spans="1:13" ht="16.350000000000001" customHeight="1">
      <c r="A183" s="201" t="s">
        <v>1075</v>
      </c>
      <c r="B183" s="199" t="s">
        <v>862</v>
      </c>
      <c r="C183" s="108"/>
      <c r="D183" s="101"/>
      <c r="E183" s="101"/>
      <c r="F183" s="137"/>
      <c r="G183" s="137"/>
      <c r="H183" s="137">
        <v>500000</v>
      </c>
      <c r="I183" s="101"/>
      <c r="J183" s="101"/>
      <c r="K183" s="101"/>
      <c r="L183" s="101"/>
      <c r="M183" s="104"/>
    </row>
    <row r="184" spans="1:13" ht="15.75" hidden="1" customHeight="1">
      <c r="A184" s="201" t="s">
        <v>1076</v>
      </c>
      <c r="B184" s="124"/>
      <c r="C184" s="125"/>
      <c r="D184" s="122"/>
      <c r="E184" s="122"/>
      <c r="F184" s="219"/>
      <c r="G184" s="219"/>
      <c r="H184" s="219"/>
      <c r="I184" s="122"/>
      <c r="J184" s="122"/>
      <c r="K184" s="122"/>
      <c r="L184" s="185"/>
      <c r="M184" s="104"/>
    </row>
    <row r="185" spans="1:13" ht="15.75" customHeight="1">
      <c r="A185" s="201" t="s">
        <v>1076</v>
      </c>
      <c r="B185" s="100" t="s">
        <v>397</v>
      </c>
      <c r="C185" s="108"/>
      <c r="D185" s="101"/>
      <c r="E185" s="101"/>
      <c r="F185" s="137"/>
      <c r="G185" s="137"/>
      <c r="H185" s="137">
        <v>2700000</v>
      </c>
      <c r="I185" s="101"/>
      <c r="J185" s="101"/>
      <c r="K185" s="101"/>
      <c r="L185" s="101"/>
      <c r="M185" s="104"/>
    </row>
    <row r="186" spans="1:13" ht="15.75" customHeight="1">
      <c r="A186" s="201" t="s">
        <v>1077</v>
      </c>
      <c r="B186" s="199" t="s">
        <v>1083</v>
      </c>
      <c r="C186" s="108"/>
      <c r="D186" s="101"/>
      <c r="E186" s="101"/>
      <c r="F186" s="137"/>
      <c r="G186" s="137"/>
      <c r="H186" s="137">
        <v>1500000</v>
      </c>
      <c r="I186" s="101"/>
      <c r="J186" s="101"/>
      <c r="K186" s="101"/>
      <c r="L186" s="101"/>
      <c r="M186" s="104"/>
    </row>
    <row r="187" spans="1:13" ht="15.75" customHeight="1">
      <c r="A187" s="201" t="s">
        <v>1078</v>
      </c>
      <c r="B187" s="199" t="s">
        <v>134</v>
      </c>
      <c r="C187" s="108"/>
      <c r="D187" s="101"/>
      <c r="E187" s="101"/>
      <c r="F187" s="137"/>
      <c r="G187" s="137"/>
      <c r="H187" s="137">
        <v>5700000</v>
      </c>
      <c r="I187" s="101"/>
      <c r="J187" s="101"/>
      <c r="K187" s="101"/>
      <c r="L187" s="101"/>
      <c r="M187" s="104"/>
    </row>
    <row r="188" spans="1:13" ht="15.75" customHeight="1">
      <c r="A188" s="201" t="s">
        <v>1079</v>
      </c>
      <c r="B188" s="100" t="s">
        <v>424</v>
      </c>
      <c r="C188" s="108"/>
      <c r="D188" s="101"/>
      <c r="E188" s="101"/>
      <c r="F188" s="137" t="s">
        <v>39</v>
      </c>
      <c r="G188" s="137" t="s">
        <v>39</v>
      </c>
      <c r="H188" s="137">
        <v>400000</v>
      </c>
      <c r="I188" s="101"/>
      <c r="J188" s="101"/>
      <c r="K188" s="101"/>
      <c r="L188" s="101"/>
      <c r="M188" s="104"/>
    </row>
    <row r="189" spans="1:13" ht="15.75" customHeight="1">
      <c r="A189" s="222" t="s">
        <v>1080</v>
      </c>
      <c r="B189" s="225" t="s">
        <v>854</v>
      </c>
      <c r="C189" s="132"/>
      <c r="D189" s="133"/>
      <c r="E189" s="133"/>
      <c r="F189" s="218"/>
      <c r="G189" s="218"/>
      <c r="H189" s="218">
        <v>700000</v>
      </c>
      <c r="I189" s="133"/>
      <c r="J189" s="133"/>
      <c r="K189" s="133"/>
      <c r="L189" s="133"/>
      <c r="M189" s="104"/>
    </row>
    <row r="190" spans="1:13" ht="30.75" customHeight="1">
      <c r="A190" s="304" t="s">
        <v>475</v>
      </c>
      <c r="B190" s="291"/>
      <c r="C190" s="305"/>
      <c r="D190" s="291"/>
      <c r="E190" s="291"/>
      <c r="F190" s="332"/>
      <c r="G190" s="332"/>
      <c r="H190" s="332"/>
      <c r="I190" s="291"/>
      <c r="J190" s="306" t="s">
        <v>1378</v>
      </c>
      <c r="K190" s="291"/>
      <c r="L190" s="307" t="s">
        <v>143</v>
      </c>
      <c r="M190" s="104"/>
    </row>
    <row r="191" spans="1:13" ht="21" customHeight="1">
      <c r="A191" s="296" t="s">
        <v>2</v>
      </c>
      <c r="B191" s="262" t="s">
        <v>3</v>
      </c>
      <c r="C191" s="262"/>
      <c r="D191" s="262" t="s">
        <v>76</v>
      </c>
      <c r="E191" s="262" t="s">
        <v>77</v>
      </c>
      <c r="F191" s="333" t="s">
        <v>78</v>
      </c>
      <c r="G191" s="333" t="s">
        <v>79</v>
      </c>
      <c r="H191" s="333" t="s">
        <v>80</v>
      </c>
      <c r="I191" s="262" t="s">
        <v>81</v>
      </c>
      <c r="J191" s="262" t="s">
        <v>82</v>
      </c>
      <c r="K191" s="262" t="s">
        <v>7</v>
      </c>
      <c r="L191" s="262" t="s">
        <v>83</v>
      </c>
      <c r="M191" s="104"/>
    </row>
    <row r="192" spans="1:13" ht="15.75" customHeight="1">
      <c r="A192" s="201" t="s">
        <v>1081</v>
      </c>
      <c r="B192" s="199" t="s">
        <v>1085</v>
      </c>
      <c r="C192" s="108"/>
      <c r="D192" s="101"/>
      <c r="E192" s="101"/>
      <c r="F192" s="137"/>
      <c r="G192" s="137"/>
      <c r="H192" s="137">
        <v>600000</v>
      </c>
      <c r="I192" s="101"/>
      <c r="J192" s="101"/>
      <c r="K192" s="101"/>
      <c r="L192" s="101"/>
      <c r="M192" s="104"/>
    </row>
    <row r="193" spans="1:13" ht="15.75" customHeight="1">
      <c r="A193" s="201" t="s">
        <v>1082</v>
      </c>
      <c r="B193" s="199" t="s">
        <v>855</v>
      </c>
      <c r="C193" s="108"/>
      <c r="D193" s="101"/>
      <c r="E193" s="101"/>
      <c r="F193" s="137"/>
      <c r="G193" s="137"/>
      <c r="H193" s="137">
        <v>600000</v>
      </c>
      <c r="I193" s="101"/>
      <c r="J193" s="101"/>
      <c r="K193" s="101"/>
      <c r="L193" s="101"/>
      <c r="M193" s="104"/>
    </row>
    <row r="194" spans="1:13" ht="15.75" customHeight="1">
      <c r="A194" s="117" t="s">
        <v>676</v>
      </c>
      <c r="B194" s="114" t="s">
        <v>135</v>
      </c>
      <c r="C194" s="177"/>
      <c r="D194" s="115"/>
      <c r="E194" s="115" t="s">
        <v>39</v>
      </c>
      <c r="F194" s="215"/>
      <c r="G194" s="215"/>
      <c r="H194" s="215"/>
      <c r="I194" s="115">
        <f>SUM(H195:H218)</f>
        <v>15720000</v>
      </c>
      <c r="J194" s="101"/>
      <c r="K194" s="101"/>
      <c r="L194" s="101"/>
      <c r="M194" s="104"/>
    </row>
    <row r="195" spans="1:13" ht="16.350000000000001" customHeight="1">
      <c r="A195" s="210" t="s">
        <v>677</v>
      </c>
      <c r="B195" s="199" t="s">
        <v>1088</v>
      </c>
      <c r="C195" s="108"/>
      <c r="D195" s="101"/>
      <c r="E195" s="101"/>
      <c r="F195" s="137"/>
      <c r="G195" s="137"/>
      <c r="H195" s="137">
        <v>700000</v>
      </c>
      <c r="I195" s="101"/>
      <c r="J195" s="101"/>
      <c r="K195" s="101"/>
      <c r="L195" s="101"/>
      <c r="M195" s="104"/>
    </row>
    <row r="196" spans="1:13" ht="16.350000000000001" customHeight="1">
      <c r="A196" s="210" t="s">
        <v>678</v>
      </c>
      <c r="B196" s="100" t="s">
        <v>136</v>
      </c>
      <c r="C196" s="108"/>
      <c r="D196" s="101"/>
      <c r="E196" s="101"/>
      <c r="F196" s="137"/>
      <c r="G196" s="137"/>
      <c r="H196" s="137">
        <v>2000000</v>
      </c>
      <c r="I196" s="101"/>
      <c r="J196" s="101"/>
      <c r="K196" s="101"/>
      <c r="L196" s="101"/>
      <c r="M196" s="104"/>
    </row>
    <row r="197" spans="1:13" ht="16.350000000000001" customHeight="1">
      <c r="A197" s="210" t="s">
        <v>679</v>
      </c>
      <c r="B197" s="200" t="s">
        <v>1059</v>
      </c>
      <c r="C197" s="108"/>
      <c r="D197" s="101"/>
      <c r="E197" s="101"/>
      <c r="F197" s="137"/>
      <c r="G197" s="137"/>
      <c r="H197" s="137">
        <v>500000</v>
      </c>
      <c r="I197" s="101"/>
      <c r="J197" s="101"/>
      <c r="K197" s="101"/>
      <c r="L197" s="101"/>
      <c r="M197" s="104"/>
    </row>
    <row r="198" spans="1:13" ht="16.350000000000001" customHeight="1">
      <c r="A198" s="210" t="s">
        <v>680</v>
      </c>
      <c r="B198" s="200" t="s">
        <v>1084</v>
      </c>
      <c r="C198" s="108"/>
      <c r="D198" s="101"/>
      <c r="E198" s="101"/>
      <c r="F198" s="137"/>
      <c r="G198" s="137"/>
      <c r="H198" s="137">
        <v>300000</v>
      </c>
      <c r="I198" s="101"/>
      <c r="J198" s="101"/>
      <c r="K198" s="101"/>
      <c r="L198" s="101"/>
      <c r="M198" s="104"/>
    </row>
    <row r="199" spans="1:13" ht="16.350000000000001" customHeight="1">
      <c r="A199" s="210" t="s">
        <v>681</v>
      </c>
      <c r="B199" s="199" t="s">
        <v>528</v>
      </c>
      <c r="C199" s="108"/>
      <c r="D199" s="101"/>
      <c r="E199" s="101"/>
      <c r="F199" s="137"/>
      <c r="G199" s="137"/>
      <c r="H199" s="137">
        <v>400000</v>
      </c>
      <c r="I199" s="101"/>
      <c r="J199" s="101"/>
      <c r="K199" s="101"/>
      <c r="L199" s="101"/>
      <c r="M199" s="104"/>
    </row>
    <row r="200" spans="1:13" ht="16.350000000000001" customHeight="1">
      <c r="A200" s="210" t="s">
        <v>682</v>
      </c>
      <c r="B200" s="199" t="s">
        <v>860</v>
      </c>
      <c r="C200" s="108"/>
      <c r="D200" s="101"/>
      <c r="E200" s="101"/>
      <c r="F200" s="137"/>
      <c r="G200" s="137"/>
      <c r="H200" s="137">
        <v>500000</v>
      </c>
      <c r="I200" s="101"/>
      <c r="J200" s="101"/>
      <c r="K200" s="101"/>
      <c r="L200" s="101"/>
      <c r="M200" s="104"/>
    </row>
    <row r="201" spans="1:13" ht="16.350000000000001" customHeight="1">
      <c r="A201" s="210" t="s">
        <v>683</v>
      </c>
      <c r="B201" s="199" t="s">
        <v>1056</v>
      </c>
      <c r="C201" s="108"/>
      <c r="D201" s="101"/>
      <c r="E201" s="101"/>
      <c r="F201" s="137"/>
      <c r="G201" s="137"/>
      <c r="H201" s="137">
        <v>300000</v>
      </c>
      <c r="I201" s="101"/>
      <c r="J201" s="101"/>
      <c r="K201" s="101"/>
      <c r="L201" s="101"/>
      <c r="M201" s="104"/>
    </row>
    <row r="202" spans="1:13" ht="16.350000000000001" customHeight="1">
      <c r="A202" s="210" t="s">
        <v>684</v>
      </c>
      <c r="B202" s="100" t="s">
        <v>420</v>
      </c>
      <c r="C202" s="108"/>
      <c r="D202" s="101"/>
      <c r="E202" s="101"/>
      <c r="F202" s="137"/>
      <c r="G202" s="137"/>
      <c r="H202" s="137">
        <v>300000</v>
      </c>
      <c r="I202" s="101"/>
      <c r="J202" s="101"/>
      <c r="K202" s="101"/>
      <c r="L202" s="101"/>
      <c r="M202" s="104"/>
    </row>
    <row r="203" spans="1:13" ht="16.350000000000001" customHeight="1">
      <c r="A203" s="210" t="s">
        <v>685</v>
      </c>
      <c r="B203" s="100" t="s">
        <v>421</v>
      </c>
      <c r="C203" s="108"/>
      <c r="D203" s="101"/>
      <c r="E203" s="101"/>
      <c r="F203" s="137"/>
      <c r="G203" s="137"/>
      <c r="H203" s="137">
        <v>20000</v>
      </c>
      <c r="I203" s="101"/>
      <c r="J203" s="101"/>
      <c r="K203" s="101"/>
      <c r="L203" s="101"/>
      <c r="M203" s="104"/>
    </row>
    <row r="204" spans="1:13" ht="16.350000000000001" customHeight="1">
      <c r="A204" s="210" t="s">
        <v>686</v>
      </c>
      <c r="B204" s="199" t="s">
        <v>1089</v>
      </c>
      <c r="C204" s="108"/>
      <c r="D204" s="101"/>
      <c r="E204" s="101"/>
      <c r="F204" s="137"/>
      <c r="G204" s="137"/>
      <c r="H204" s="137">
        <v>2500000</v>
      </c>
      <c r="I204" s="101"/>
      <c r="J204" s="101"/>
      <c r="K204" s="101"/>
      <c r="L204" s="101"/>
      <c r="M204" s="104"/>
    </row>
    <row r="205" spans="1:13" ht="16.350000000000001" customHeight="1">
      <c r="A205" s="210" t="s">
        <v>687</v>
      </c>
      <c r="B205" s="100" t="s">
        <v>130</v>
      </c>
      <c r="C205" s="108"/>
      <c r="D205" s="101"/>
      <c r="E205" s="101"/>
      <c r="F205" s="137"/>
      <c r="G205" s="137"/>
      <c r="H205" s="137">
        <v>300000</v>
      </c>
      <c r="I205" s="101"/>
      <c r="J205" s="101"/>
      <c r="K205" s="101"/>
      <c r="L205" s="101"/>
      <c r="M205" s="104"/>
    </row>
    <row r="206" spans="1:13" ht="16.350000000000001" customHeight="1">
      <c r="A206" s="210" t="s">
        <v>688</v>
      </c>
      <c r="B206" s="199" t="s">
        <v>1090</v>
      </c>
      <c r="C206" s="108"/>
      <c r="D206" s="101"/>
      <c r="E206" s="101"/>
      <c r="F206" s="137"/>
      <c r="G206" s="137"/>
      <c r="H206" s="137">
        <v>400000</v>
      </c>
      <c r="I206" s="101"/>
      <c r="J206" s="101"/>
      <c r="K206" s="101"/>
      <c r="L206" s="101"/>
      <c r="M206" s="104"/>
    </row>
    <row r="207" spans="1:13" ht="16.350000000000001" customHeight="1">
      <c r="A207" s="210" t="s">
        <v>689</v>
      </c>
      <c r="B207" s="100" t="s">
        <v>131</v>
      </c>
      <c r="C207" s="108"/>
      <c r="D207" s="101"/>
      <c r="E207" s="101"/>
      <c r="F207" s="137" t="s">
        <v>39</v>
      </c>
      <c r="G207" s="137" t="s">
        <v>39</v>
      </c>
      <c r="H207" s="137">
        <v>500000</v>
      </c>
      <c r="I207" s="101"/>
      <c r="J207" s="101"/>
      <c r="K207" s="101"/>
      <c r="L207" s="101"/>
      <c r="M207" s="104"/>
    </row>
    <row r="208" spans="1:13" ht="16.350000000000001" customHeight="1">
      <c r="A208" s="210" t="s">
        <v>690</v>
      </c>
      <c r="B208" s="100" t="s">
        <v>132</v>
      </c>
      <c r="C208" s="108"/>
      <c r="D208" s="101"/>
      <c r="E208" s="101"/>
      <c r="F208" s="137" t="s">
        <v>39</v>
      </c>
      <c r="G208" s="137" t="s">
        <v>39</v>
      </c>
      <c r="H208" s="137">
        <v>500000</v>
      </c>
      <c r="I208" s="101"/>
      <c r="J208" s="101"/>
      <c r="K208" s="101"/>
      <c r="L208" s="101"/>
      <c r="M208" s="104"/>
    </row>
    <row r="209" spans="1:13" ht="16.350000000000001" customHeight="1">
      <c r="A209" s="210" t="s">
        <v>691</v>
      </c>
      <c r="B209" s="100" t="s">
        <v>133</v>
      </c>
      <c r="C209" s="108"/>
      <c r="D209" s="101"/>
      <c r="E209" s="101"/>
      <c r="F209" s="137"/>
      <c r="G209" s="137"/>
      <c r="H209" s="137">
        <v>400000</v>
      </c>
      <c r="I209" s="101"/>
      <c r="J209" s="101"/>
      <c r="K209" s="101"/>
      <c r="L209" s="101"/>
      <c r="M209" s="104"/>
    </row>
    <row r="210" spans="1:13" ht="16.350000000000001" customHeight="1">
      <c r="A210" s="210" t="s">
        <v>692</v>
      </c>
      <c r="B210" s="100" t="s">
        <v>422</v>
      </c>
      <c r="C210" s="108"/>
      <c r="D210" s="101"/>
      <c r="E210" s="101"/>
      <c r="F210" s="137"/>
      <c r="G210" s="137"/>
      <c r="H210" s="137">
        <v>700000</v>
      </c>
      <c r="I210" s="101"/>
      <c r="J210" s="101"/>
      <c r="K210" s="101"/>
      <c r="L210" s="101"/>
      <c r="M210" s="104"/>
    </row>
    <row r="211" spans="1:13" ht="18" customHeight="1">
      <c r="A211" s="210" t="s">
        <v>864</v>
      </c>
      <c r="B211" s="199" t="s">
        <v>863</v>
      </c>
      <c r="C211" s="108"/>
      <c r="D211" s="101"/>
      <c r="E211" s="101"/>
      <c r="F211" s="137"/>
      <c r="G211" s="137"/>
      <c r="H211" s="137">
        <v>200000</v>
      </c>
      <c r="I211" s="101"/>
      <c r="J211" s="101"/>
      <c r="K211" s="101"/>
      <c r="L211" s="101"/>
      <c r="M211" s="104"/>
    </row>
    <row r="212" spans="1:13" ht="16.350000000000001" customHeight="1">
      <c r="A212" s="210" t="s">
        <v>693</v>
      </c>
      <c r="B212" s="100" t="s">
        <v>435</v>
      </c>
      <c r="C212" s="108"/>
      <c r="D212" s="101"/>
      <c r="E212" s="101"/>
      <c r="F212" s="137"/>
      <c r="G212" s="137"/>
      <c r="H212" s="137">
        <v>1500000</v>
      </c>
      <c r="I212" s="101"/>
      <c r="J212" s="101"/>
      <c r="K212" s="101"/>
      <c r="L212" s="101"/>
      <c r="M212" s="104"/>
    </row>
    <row r="213" spans="1:13" ht="16.350000000000001" customHeight="1">
      <c r="A213" s="210" t="s">
        <v>694</v>
      </c>
      <c r="B213" s="100" t="s">
        <v>436</v>
      </c>
      <c r="C213" s="108"/>
      <c r="D213" s="101"/>
      <c r="E213" s="101"/>
      <c r="F213" s="137"/>
      <c r="G213" s="137"/>
      <c r="H213" s="137">
        <v>600000</v>
      </c>
      <c r="I213" s="101"/>
      <c r="J213" s="101"/>
      <c r="K213" s="101"/>
      <c r="L213" s="101"/>
      <c r="M213" s="104"/>
    </row>
    <row r="214" spans="1:13" ht="16.350000000000001" customHeight="1">
      <c r="A214" s="210" t="s">
        <v>695</v>
      </c>
      <c r="B214" s="199" t="s">
        <v>1091</v>
      </c>
      <c r="C214" s="108"/>
      <c r="D214" s="101"/>
      <c r="E214" s="101"/>
      <c r="F214" s="137"/>
      <c r="G214" s="137"/>
      <c r="H214" s="137">
        <v>400000</v>
      </c>
      <c r="I214" s="101"/>
      <c r="J214" s="101"/>
      <c r="K214" s="101"/>
      <c r="L214" s="101"/>
      <c r="M214" s="104"/>
    </row>
    <row r="215" spans="1:13" ht="16.350000000000001" customHeight="1">
      <c r="A215" s="210" t="s">
        <v>696</v>
      </c>
      <c r="B215" s="199" t="s">
        <v>134</v>
      </c>
      <c r="C215" s="108"/>
      <c r="D215" s="101"/>
      <c r="E215" s="101"/>
      <c r="F215" s="137"/>
      <c r="G215" s="137"/>
      <c r="H215" s="137">
        <v>1500000</v>
      </c>
      <c r="I215" s="101"/>
      <c r="J215" s="101"/>
      <c r="K215" s="101"/>
      <c r="L215" s="101"/>
      <c r="M215" s="104"/>
    </row>
    <row r="216" spans="1:13" ht="16.350000000000001" customHeight="1">
      <c r="A216" s="210" t="s">
        <v>697</v>
      </c>
      <c r="B216" s="100" t="s">
        <v>424</v>
      </c>
      <c r="C216" s="108"/>
      <c r="D216" s="101"/>
      <c r="E216" s="101"/>
      <c r="F216" s="137" t="s">
        <v>39</v>
      </c>
      <c r="G216" s="137" t="s">
        <v>39</v>
      </c>
      <c r="H216" s="137">
        <v>500000</v>
      </c>
      <c r="I216" s="101"/>
      <c r="J216" s="101"/>
      <c r="K216" s="101"/>
      <c r="L216" s="101"/>
      <c r="M216" s="104"/>
    </row>
    <row r="217" spans="1:13" ht="16.350000000000001" customHeight="1">
      <c r="A217" s="210" t="s">
        <v>1086</v>
      </c>
      <c r="B217" s="199" t="s">
        <v>854</v>
      </c>
      <c r="C217" s="108"/>
      <c r="D217" s="101"/>
      <c r="E217" s="101"/>
      <c r="F217" s="137"/>
      <c r="G217" s="137"/>
      <c r="H217" s="137">
        <v>400000</v>
      </c>
      <c r="I217" s="101"/>
      <c r="J217" s="101"/>
      <c r="K217" s="101"/>
      <c r="L217" s="101"/>
      <c r="M217" s="104"/>
    </row>
    <row r="218" spans="1:13" ht="16.350000000000001" customHeight="1">
      <c r="A218" s="210" t="s">
        <v>1087</v>
      </c>
      <c r="B218" s="199" t="s">
        <v>855</v>
      </c>
      <c r="C218" s="108"/>
      <c r="D218" s="101"/>
      <c r="E218" s="101"/>
      <c r="F218" s="137"/>
      <c r="G218" s="137"/>
      <c r="H218" s="137">
        <v>300000</v>
      </c>
      <c r="I218" s="101"/>
      <c r="J218" s="101"/>
      <c r="K218" s="101"/>
      <c r="L218" s="101"/>
      <c r="M218" s="104"/>
    </row>
    <row r="219" spans="1:13" s="175" customFormat="1" ht="16.350000000000001" customHeight="1">
      <c r="A219" s="121" t="s">
        <v>698</v>
      </c>
      <c r="B219" s="114" t="s">
        <v>138</v>
      </c>
      <c r="C219" s="177"/>
      <c r="D219" s="115"/>
      <c r="E219" s="115"/>
      <c r="F219" s="215"/>
      <c r="G219" s="215"/>
      <c r="H219" s="215"/>
      <c r="I219" s="115">
        <f>SUM(H220:H224)</f>
        <v>3500000</v>
      </c>
      <c r="J219" s="115"/>
      <c r="K219" s="115"/>
      <c r="L219" s="115"/>
      <c r="M219" s="174"/>
    </row>
    <row r="220" spans="1:13" ht="16.350000000000001" customHeight="1">
      <c r="A220" s="210" t="s">
        <v>699</v>
      </c>
      <c r="B220" s="100" t="s">
        <v>437</v>
      </c>
      <c r="C220" s="108"/>
      <c r="D220" s="101"/>
      <c r="E220" s="101"/>
      <c r="F220" s="137"/>
      <c r="G220" s="137"/>
      <c r="H220" s="137">
        <v>3000000</v>
      </c>
      <c r="I220" s="101" t="s">
        <v>39</v>
      </c>
      <c r="J220" s="101"/>
      <c r="K220" s="101"/>
      <c r="L220" s="101"/>
      <c r="M220" s="104"/>
    </row>
    <row r="221" spans="1:13" ht="16.350000000000001" customHeight="1">
      <c r="A221" s="210" t="s">
        <v>700</v>
      </c>
      <c r="B221" s="100" t="s">
        <v>139</v>
      </c>
      <c r="C221" s="108"/>
      <c r="D221" s="101"/>
      <c r="E221" s="101"/>
      <c r="F221" s="137"/>
      <c r="G221" s="137"/>
      <c r="H221" s="137">
        <v>200000</v>
      </c>
      <c r="I221" s="101"/>
      <c r="J221" s="101"/>
      <c r="K221" s="101"/>
      <c r="L221" s="101"/>
      <c r="M221" s="104"/>
    </row>
    <row r="222" spans="1:13" ht="16.350000000000001" customHeight="1">
      <c r="A222" s="210" t="s">
        <v>1253</v>
      </c>
      <c r="B222" s="100" t="s">
        <v>398</v>
      </c>
      <c r="C222" s="108"/>
      <c r="D222" s="101"/>
      <c r="E222" s="101"/>
      <c r="F222" s="137"/>
      <c r="G222" s="137"/>
      <c r="H222" s="137">
        <v>100000</v>
      </c>
      <c r="I222" s="101"/>
      <c r="J222" s="101"/>
      <c r="K222" s="101"/>
      <c r="L222" s="101"/>
      <c r="M222" s="104"/>
    </row>
    <row r="223" spans="1:13" ht="16.350000000000001" customHeight="1">
      <c r="A223" s="210" t="s">
        <v>701</v>
      </c>
      <c r="B223" s="100" t="s">
        <v>438</v>
      </c>
      <c r="C223" s="108"/>
      <c r="D223" s="101"/>
      <c r="E223" s="101"/>
      <c r="F223" s="101"/>
      <c r="G223" s="101"/>
      <c r="H223" s="137">
        <v>100000</v>
      </c>
      <c r="I223" s="101"/>
      <c r="J223" s="101"/>
      <c r="K223" s="101"/>
      <c r="L223" s="101"/>
      <c r="M223" s="104"/>
    </row>
    <row r="224" spans="1:13" ht="16.350000000000001" customHeight="1">
      <c r="A224" s="210" t="s">
        <v>1254</v>
      </c>
      <c r="B224" s="199" t="s">
        <v>1092</v>
      </c>
      <c r="C224" s="108"/>
      <c r="D224" s="101"/>
      <c r="E224" s="101"/>
      <c r="F224" s="101"/>
      <c r="G224" s="101"/>
      <c r="H224" s="137">
        <v>100000</v>
      </c>
      <c r="I224" s="101"/>
      <c r="J224" s="101"/>
      <c r="K224" s="101"/>
      <c r="L224" s="101"/>
      <c r="M224" s="104"/>
    </row>
    <row r="225" spans="1:13" ht="16.350000000000001" customHeight="1">
      <c r="A225" s="121" t="s">
        <v>702</v>
      </c>
      <c r="B225" s="114" t="s">
        <v>142</v>
      </c>
      <c r="C225" s="108"/>
      <c r="D225" s="101" t="s">
        <v>39</v>
      </c>
      <c r="E225" s="101"/>
      <c r="F225" s="101"/>
      <c r="G225" s="101"/>
      <c r="H225" s="137"/>
      <c r="I225" s="115">
        <f>SUM(H226:H233)</f>
        <v>4500000</v>
      </c>
      <c r="J225" s="101"/>
      <c r="K225" s="101"/>
      <c r="L225" s="101"/>
      <c r="M225" s="104"/>
    </row>
    <row r="226" spans="1:13" ht="16.350000000000001" customHeight="1">
      <c r="A226" s="210" t="s">
        <v>703</v>
      </c>
      <c r="B226" s="100" t="s">
        <v>437</v>
      </c>
      <c r="C226" s="108"/>
      <c r="D226" s="101"/>
      <c r="E226" s="101"/>
      <c r="F226" s="101"/>
      <c r="G226" s="101"/>
      <c r="H226" s="137">
        <v>3000000</v>
      </c>
      <c r="I226" s="101"/>
      <c r="J226" s="101"/>
      <c r="K226" s="101"/>
      <c r="L226" s="101"/>
      <c r="M226" s="104"/>
    </row>
    <row r="227" spans="1:13" ht="16.350000000000001" customHeight="1">
      <c r="A227" s="210" t="s">
        <v>704</v>
      </c>
      <c r="B227" s="100" t="s">
        <v>139</v>
      </c>
      <c r="C227" s="108"/>
      <c r="D227" s="101"/>
      <c r="E227" s="101"/>
      <c r="F227" s="101"/>
      <c r="G227" s="101"/>
      <c r="H227" s="137">
        <v>300000</v>
      </c>
      <c r="I227" s="101"/>
      <c r="J227" s="101"/>
      <c r="K227" s="101"/>
      <c r="L227" s="101"/>
      <c r="M227" s="104"/>
    </row>
    <row r="228" spans="1:13" ht="16.350000000000001" customHeight="1">
      <c r="A228" s="210" t="s">
        <v>705</v>
      </c>
      <c r="B228" s="199" t="s">
        <v>1093</v>
      </c>
      <c r="C228" s="108"/>
      <c r="D228" s="101"/>
      <c r="E228" s="101"/>
      <c r="F228" s="101"/>
      <c r="G228" s="101"/>
      <c r="H228" s="137">
        <v>150000</v>
      </c>
      <c r="I228" s="101"/>
      <c r="J228" s="101"/>
      <c r="K228" s="101"/>
      <c r="L228" s="101"/>
      <c r="M228" s="104"/>
    </row>
    <row r="229" spans="1:13" ht="16.350000000000001" customHeight="1">
      <c r="A229" s="210" t="s">
        <v>706</v>
      </c>
      <c r="B229" s="100" t="s">
        <v>140</v>
      </c>
      <c r="C229" s="108"/>
      <c r="D229" s="101"/>
      <c r="E229" s="101"/>
      <c r="F229" s="101"/>
      <c r="G229" s="101"/>
      <c r="H229" s="137">
        <v>150000</v>
      </c>
      <c r="I229" s="101"/>
      <c r="J229" s="101"/>
      <c r="K229" s="101"/>
      <c r="L229" s="101"/>
      <c r="M229" s="104"/>
    </row>
    <row r="230" spans="1:13" ht="16.350000000000001" customHeight="1">
      <c r="A230" s="210" t="s">
        <v>707</v>
      </c>
      <c r="B230" s="100" t="s">
        <v>439</v>
      </c>
      <c r="C230" s="108"/>
      <c r="D230" s="101"/>
      <c r="E230" s="101"/>
      <c r="F230" s="101"/>
      <c r="G230" s="101"/>
      <c r="H230" s="137">
        <v>100000</v>
      </c>
      <c r="I230" s="101"/>
      <c r="J230" s="101"/>
      <c r="K230" s="101"/>
      <c r="L230" s="101"/>
      <c r="M230" s="104"/>
    </row>
    <row r="231" spans="1:13" ht="16.350000000000001" customHeight="1">
      <c r="A231" s="210" t="s">
        <v>708</v>
      </c>
      <c r="B231" s="100" t="s">
        <v>438</v>
      </c>
      <c r="C231" s="108"/>
      <c r="D231" s="101"/>
      <c r="E231" s="101"/>
      <c r="F231" s="101"/>
      <c r="G231" s="101"/>
      <c r="H231" s="137">
        <v>100000</v>
      </c>
      <c r="I231" s="101"/>
      <c r="J231" s="101"/>
      <c r="K231" s="101"/>
      <c r="L231" s="101"/>
      <c r="M231" s="104"/>
    </row>
    <row r="232" spans="1:13" ht="16.350000000000001" customHeight="1">
      <c r="A232" s="210" t="s">
        <v>709</v>
      </c>
      <c r="B232" s="199" t="s">
        <v>867</v>
      </c>
      <c r="C232" s="108"/>
      <c r="D232" s="101"/>
      <c r="E232" s="101"/>
      <c r="F232" s="101"/>
      <c r="G232" s="101"/>
      <c r="H232" s="137">
        <v>200000</v>
      </c>
      <c r="I232" s="101"/>
      <c r="J232" s="101"/>
      <c r="K232" s="101"/>
      <c r="L232" s="101"/>
      <c r="M232" s="104"/>
    </row>
    <row r="233" spans="1:13" ht="16.350000000000001" customHeight="1">
      <c r="A233" s="210" t="s">
        <v>866</v>
      </c>
      <c r="B233" s="199" t="s">
        <v>1092</v>
      </c>
      <c r="C233" s="108"/>
      <c r="D233" s="101"/>
      <c r="E233" s="101"/>
      <c r="F233" s="101"/>
      <c r="G233" s="101"/>
      <c r="H233" s="137">
        <v>500000</v>
      </c>
      <c r="I233" s="101"/>
      <c r="J233" s="101"/>
      <c r="K233" s="101"/>
      <c r="L233" s="101"/>
      <c r="M233" s="104"/>
    </row>
    <row r="234" spans="1:13" ht="16.350000000000001" customHeight="1">
      <c r="A234" s="210" t="s">
        <v>710</v>
      </c>
      <c r="B234" s="100" t="s">
        <v>144</v>
      </c>
      <c r="C234" s="108"/>
      <c r="D234" s="101"/>
      <c r="E234" s="101"/>
      <c r="F234" s="101"/>
      <c r="G234" s="101"/>
      <c r="H234" s="137"/>
      <c r="I234" s="101">
        <v>3500000</v>
      </c>
      <c r="J234" s="101"/>
      <c r="K234" s="101"/>
      <c r="L234" s="101"/>
      <c r="M234" s="104"/>
    </row>
    <row r="235" spans="1:13" ht="16.350000000000001" customHeight="1">
      <c r="A235" s="210" t="s">
        <v>711</v>
      </c>
      <c r="B235" s="114" t="s">
        <v>145</v>
      </c>
      <c r="C235" s="108"/>
      <c r="D235" s="101"/>
      <c r="E235" s="101"/>
      <c r="F235" s="101"/>
      <c r="G235" s="101"/>
      <c r="H235" s="137"/>
      <c r="I235" s="115">
        <f>SUM(H236:H258)</f>
        <v>29000000</v>
      </c>
      <c r="J235" s="101"/>
      <c r="K235" s="101"/>
      <c r="L235" s="101"/>
      <c r="M235" s="104"/>
    </row>
    <row r="236" spans="1:13" ht="16.350000000000001" customHeight="1">
      <c r="A236" s="210" t="s">
        <v>712</v>
      </c>
      <c r="B236" s="100" t="s">
        <v>127</v>
      </c>
      <c r="C236" s="108"/>
      <c r="D236" s="101"/>
      <c r="E236" s="101"/>
      <c r="F236" s="101"/>
      <c r="G236" s="101"/>
      <c r="H236" s="137">
        <v>6000000</v>
      </c>
      <c r="I236" s="101"/>
      <c r="J236" s="101"/>
      <c r="K236" s="101"/>
      <c r="L236" s="101"/>
      <c r="M236" s="104"/>
    </row>
    <row r="237" spans="1:13" ht="16.350000000000001" customHeight="1">
      <c r="A237" s="210" t="s">
        <v>713</v>
      </c>
      <c r="B237" s="100" t="s">
        <v>136</v>
      </c>
      <c r="C237" s="108"/>
      <c r="D237" s="101"/>
      <c r="E237" s="101"/>
      <c r="F237" s="101"/>
      <c r="G237" s="101"/>
      <c r="H237" s="137">
        <v>6000000</v>
      </c>
      <c r="I237" s="101"/>
      <c r="J237" s="101"/>
      <c r="K237" s="101"/>
      <c r="L237" s="101"/>
      <c r="M237" s="104"/>
    </row>
    <row r="238" spans="1:13" ht="16.350000000000001" customHeight="1">
      <c r="A238" s="210" t="s">
        <v>714</v>
      </c>
      <c r="B238" s="100" t="s">
        <v>128</v>
      </c>
      <c r="C238" s="108"/>
      <c r="D238" s="101"/>
      <c r="E238" s="101"/>
      <c r="F238" s="101"/>
      <c r="G238" s="101"/>
      <c r="H238" s="137">
        <v>1500000</v>
      </c>
      <c r="I238" s="101"/>
      <c r="J238" s="101"/>
      <c r="K238" s="101"/>
      <c r="L238" s="101"/>
      <c r="M238" s="104"/>
    </row>
    <row r="239" spans="1:13" ht="16.350000000000001" customHeight="1">
      <c r="A239" s="210" t="s">
        <v>715</v>
      </c>
      <c r="B239" s="199" t="s">
        <v>860</v>
      </c>
      <c r="C239" s="108"/>
      <c r="D239" s="101"/>
      <c r="E239" s="101"/>
      <c r="F239" s="101"/>
      <c r="G239" s="101"/>
      <c r="H239" s="137">
        <v>800000</v>
      </c>
      <c r="I239" s="101"/>
      <c r="J239" s="101"/>
      <c r="K239" s="101"/>
      <c r="L239" s="101"/>
      <c r="M239" s="104"/>
    </row>
    <row r="240" spans="1:13" ht="16.350000000000001" customHeight="1">
      <c r="A240" s="210" t="s">
        <v>716</v>
      </c>
      <c r="B240" s="100" t="s">
        <v>137</v>
      </c>
      <c r="C240" s="108"/>
      <c r="D240" s="101"/>
      <c r="E240" s="101"/>
      <c r="F240" s="101"/>
      <c r="G240" s="101"/>
      <c r="H240" s="137">
        <v>500000</v>
      </c>
      <c r="I240" s="101"/>
      <c r="J240" s="101"/>
      <c r="K240" s="101"/>
      <c r="L240" s="101"/>
      <c r="M240" s="104"/>
    </row>
    <row r="241" spans="1:13" ht="16.350000000000001" customHeight="1">
      <c r="A241" s="210" t="s">
        <v>717</v>
      </c>
      <c r="B241" s="100" t="s">
        <v>420</v>
      </c>
      <c r="C241" s="108"/>
      <c r="D241" s="101"/>
      <c r="E241" s="101"/>
      <c r="F241" s="101"/>
      <c r="G241" s="101"/>
      <c r="H241" s="137">
        <v>300000</v>
      </c>
      <c r="I241" s="101"/>
      <c r="J241" s="101"/>
      <c r="K241" s="101"/>
      <c r="L241" s="101"/>
      <c r="M241" s="104"/>
    </row>
    <row r="242" spans="1:13" ht="16.350000000000001" customHeight="1">
      <c r="A242" s="210" t="s">
        <v>718</v>
      </c>
      <c r="B242" s="100" t="s">
        <v>421</v>
      </c>
      <c r="C242" s="108"/>
      <c r="D242" s="101"/>
      <c r="E242" s="101"/>
      <c r="F242" s="101"/>
      <c r="G242" s="101"/>
      <c r="H242" s="137">
        <v>100000</v>
      </c>
      <c r="I242" s="101"/>
      <c r="J242" s="101"/>
      <c r="K242" s="101"/>
      <c r="L242" s="101"/>
      <c r="M242" s="104"/>
    </row>
    <row r="243" spans="1:13" ht="16.350000000000001" customHeight="1">
      <c r="A243" s="210" t="s">
        <v>719</v>
      </c>
      <c r="B243" s="100" t="s">
        <v>440</v>
      </c>
      <c r="C243" s="108"/>
      <c r="D243" s="101"/>
      <c r="E243" s="101"/>
      <c r="F243" s="101"/>
      <c r="G243" s="101"/>
      <c r="H243" s="137">
        <v>4000000</v>
      </c>
      <c r="I243" s="101"/>
      <c r="J243" s="101"/>
      <c r="K243" s="101"/>
      <c r="L243" s="101"/>
      <c r="M243" s="104"/>
    </row>
    <row r="244" spans="1:13" ht="16.350000000000001" customHeight="1">
      <c r="A244" s="210" t="s">
        <v>720</v>
      </c>
      <c r="B244" s="100" t="s">
        <v>130</v>
      </c>
      <c r="C244" s="108"/>
      <c r="D244" s="101"/>
      <c r="E244" s="101"/>
      <c r="F244" s="101"/>
      <c r="G244" s="101"/>
      <c r="H244" s="137">
        <v>200000</v>
      </c>
      <c r="I244" s="101"/>
      <c r="J244" s="101"/>
      <c r="K244" s="101"/>
      <c r="L244" s="101"/>
      <c r="M244" s="104"/>
    </row>
    <row r="245" spans="1:13" ht="16.350000000000001" customHeight="1">
      <c r="A245" s="210" t="s">
        <v>721</v>
      </c>
      <c r="B245" s="100" t="s">
        <v>865</v>
      </c>
      <c r="C245" s="108"/>
      <c r="D245" s="101"/>
      <c r="E245" s="101"/>
      <c r="F245" s="101"/>
      <c r="G245" s="101"/>
      <c r="H245" s="137">
        <v>500000</v>
      </c>
      <c r="I245" s="101"/>
      <c r="J245" s="101"/>
      <c r="K245" s="101"/>
      <c r="L245" s="101"/>
      <c r="M245" s="104"/>
    </row>
    <row r="246" spans="1:13" ht="16.350000000000001" customHeight="1">
      <c r="A246" s="210" t="s">
        <v>722</v>
      </c>
      <c r="B246" s="100" t="s">
        <v>131</v>
      </c>
      <c r="C246" s="108"/>
      <c r="D246" s="101"/>
      <c r="E246" s="101"/>
      <c r="F246" s="101" t="s">
        <v>39</v>
      </c>
      <c r="G246" s="101" t="s">
        <v>39</v>
      </c>
      <c r="H246" s="137">
        <v>500000</v>
      </c>
      <c r="I246" s="101"/>
      <c r="J246" s="101"/>
      <c r="K246" s="101"/>
      <c r="L246" s="101"/>
      <c r="M246" s="104"/>
    </row>
    <row r="247" spans="1:13" ht="16.350000000000001" customHeight="1">
      <c r="A247" s="210" t="s">
        <v>723</v>
      </c>
      <c r="B247" s="100" t="s">
        <v>132</v>
      </c>
      <c r="C247" s="108"/>
      <c r="D247" s="101"/>
      <c r="E247" s="101"/>
      <c r="F247" s="101" t="s">
        <v>39</v>
      </c>
      <c r="G247" s="101" t="s">
        <v>39</v>
      </c>
      <c r="H247" s="137">
        <v>1300000</v>
      </c>
      <c r="I247" s="101"/>
      <c r="J247" s="101"/>
      <c r="K247" s="101"/>
      <c r="L247" s="101"/>
      <c r="M247" s="104"/>
    </row>
    <row r="248" spans="1:13" ht="16.350000000000001" customHeight="1">
      <c r="A248" s="210" t="s">
        <v>724</v>
      </c>
      <c r="B248" s="100" t="s">
        <v>133</v>
      </c>
      <c r="C248" s="108"/>
      <c r="D248" s="101"/>
      <c r="E248" s="101"/>
      <c r="F248" s="101"/>
      <c r="G248" s="101"/>
      <c r="H248" s="137">
        <v>300000</v>
      </c>
      <c r="I248" s="101"/>
      <c r="J248" s="101"/>
      <c r="K248" s="101"/>
      <c r="L248" s="101"/>
      <c r="M248" s="104"/>
    </row>
    <row r="249" spans="1:13" ht="16.350000000000001" customHeight="1">
      <c r="A249" s="210" t="s">
        <v>725</v>
      </c>
      <c r="B249" s="100" t="s">
        <v>422</v>
      </c>
      <c r="C249" s="108"/>
      <c r="D249" s="101"/>
      <c r="E249" s="101"/>
      <c r="F249" s="101"/>
      <c r="G249" s="101"/>
      <c r="H249" s="137">
        <v>2500000</v>
      </c>
      <c r="I249" s="101"/>
      <c r="J249" s="101"/>
      <c r="K249" s="101"/>
      <c r="L249" s="101"/>
      <c r="M249" s="104"/>
    </row>
    <row r="250" spans="1:13" ht="16.350000000000001" customHeight="1">
      <c r="A250" s="210" t="s">
        <v>726</v>
      </c>
      <c r="B250" s="199" t="s">
        <v>863</v>
      </c>
      <c r="C250" s="108"/>
      <c r="D250" s="101"/>
      <c r="E250" s="101"/>
      <c r="F250" s="101"/>
      <c r="G250" s="101"/>
      <c r="H250" s="137">
        <v>300000</v>
      </c>
      <c r="I250" s="101"/>
      <c r="J250" s="101"/>
      <c r="K250" s="101"/>
      <c r="L250" s="101"/>
      <c r="M250" s="104"/>
    </row>
    <row r="251" spans="1:13" ht="16.350000000000001" customHeight="1">
      <c r="A251" s="210" t="s">
        <v>1255</v>
      </c>
      <c r="B251" s="100" t="s">
        <v>397</v>
      </c>
      <c r="C251" s="108"/>
      <c r="D251" s="101"/>
      <c r="E251" s="101"/>
      <c r="F251" s="101"/>
      <c r="G251" s="101"/>
      <c r="H251" s="137">
        <v>1500000</v>
      </c>
      <c r="I251" s="101"/>
      <c r="J251" s="101"/>
      <c r="K251" s="101"/>
      <c r="L251" s="101"/>
      <c r="M251" s="104"/>
    </row>
    <row r="252" spans="1:13" ht="16.350000000000001" customHeight="1">
      <c r="A252" s="289" t="s">
        <v>727</v>
      </c>
      <c r="B252" s="225" t="s">
        <v>1094</v>
      </c>
      <c r="C252" s="132"/>
      <c r="D252" s="133"/>
      <c r="E252" s="133"/>
      <c r="F252" s="133"/>
      <c r="G252" s="133"/>
      <c r="H252" s="218">
        <v>1000000</v>
      </c>
      <c r="I252" s="133"/>
      <c r="J252" s="133"/>
      <c r="K252" s="133"/>
      <c r="L252" s="133"/>
      <c r="M252" s="104"/>
    </row>
    <row r="253" spans="1:13" ht="30.75" customHeight="1">
      <c r="A253" s="304" t="s">
        <v>475</v>
      </c>
      <c r="B253" s="291"/>
      <c r="C253" s="305"/>
      <c r="D253" s="291"/>
      <c r="E253" s="291"/>
      <c r="F253" s="291"/>
      <c r="G253" s="291"/>
      <c r="H253" s="291"/>
      <c r="I253" s="291"/>
      <c r="J253" s="306" t="s">
        <v>1378</v>
      </c>
      <c r="K253" s="291"/>
      <c r="L253" s="307" t="s">
        <v>158</v>
      </c>
      <c r="M253" s="104"/>
    </row>
    <row r="254" spans="1:13" ht="21" customHeight="1">
      <c r="A254" s="296" t="s">
        <v>2</v>
      </c>
      <c r="B254" s="262" t="s">
        <v>3</v>
      </c>
      <c r="C254" s="262"/>
      <c r="D254" s="262" t="s">
        <v>76</v>
      </c>
      <c r="E254" s="262" t="s">
        <v>77</v>
      </c>
      <c r="F254" s="262" t="s">
        <v>78</v>
      </c>
      <c r="G254" s="262" t="s">
        <v>79</v>
      </c>
      <c r="H254" s="262" t="s">
        <v>80</v>
      </c>
      <c r="I254" s="262" t="s">
        <v>81</v>
      </c>
      <c r="J254" s="262" t="s">
        <v>82</v>
      </c>
      <c r="K254" s="262" t="s">
        <v>7</v>
      </c>
      <c r="L254" s="262" t="s">
        <v>83</v>
      </c>
      <c r="M254" s="104"/>
    </row>
    <row r="255" spans="1:13" ht="16.350000000000001" customHeight="1">
      <c r="A255" s="210" t="s">
        <v>728</v>
      </c>
      <c r="B255" s="100" t="s">
        <v>424</v>
      </c>
      <c r="C255" s="108"/>
      <c r="D255" s="101"/>
      <c r="E255" s="101"/>
      <c r="F255" s="101"/>
      <c r="G255" s="101"/>
      <c r="H255" s="137">
        <v>300000</v>
      </c>
      <c r="I255" s="101"/>
      <c r="J255" s="101"/>
      <c r="K255" s="101"/>
      <c r="L255" s="101"/>
      <c r="M255" s="104"/>
    </row>
    <row r="256" spans="1:13" ht="16.350000000000001" customHeight="1">
      <c r="A256" s="210" t="s">
        <v>729</v>
      </c>
      <c r="B256" s="199" t="s">
        <v>854</v>
      </c>
      <c r="C256" s="108"/>
      <c r="D256" s="101"/>
      <c r="E256" s="101"/>
      <c r="F256" s="101"/>
      <c r="G256" s="101"/>
      <c r="H256" s="137">
        <v>400000</v>
      </c>
      <c r="I256" s="101"/>
      <c r="J256" s="101"/>
      <c r="K256" s="101"/>
      <c r="L256" s="101"/>
      <c r="M256" s="104"/>
    </row>
    <row r="257" spans="1:13" ht="16.350000000000001" customHeight="1">
      <c r="A257" s="210" t="s">
        <v>730</v>
      </c>
      <c r="B257" s="199" t="s">
        <v>855</v>
      </c>
      <c r="C257" s="108"/>
      <c r="D257" s="101"/>
      <c r="E257" s="101"/>
      <c r="F257" s="101"/>
      <c r="G257" s="101"/>
      <c r="H257" s="137">
        <v>400000</v>
      </c>
      <c r="I257" s="101"/>
      <c r="J257" s="101"/>
      <c r="K257" s="101"/>
      <c r="L257" s="101"/>
      <c r="M257" s="104"/>
    </row>
    <row r="258" spans="1:13" ht="16.350000000000001" customHeight="1">
      <c r="A258" s="210" t="s">
        <v>859</v>
      </c>
      <c r="B258" s="199" t="s">
        <v>1095</v>
      </c>
      <c r="C258" s="108"/>
      <c r="D258" s="101"/>
      <c r="E258" s="101"/>
      <c r="F258" s="101"/>
      <c r="G258" s="101"/>
      <c r="H258" s="137">
        <v>600000</v>
      </c>
      <c r="I258" s="101"/>
      <c r="J258" s="101"/>
      <c r="K258" s="101"/>
      <c r="L258" s="101"/>
      <c r="M258" s="104"/>
    </row>
    <row r="259" spans="1:13" ht="16.350000000000001" customHeight="1">
      <c r="A259" s="210" t="s">
        <v>1096</v>
      </c>
      <c r="B259" s="114" t="s">
        <v>146</v>
      </c>
      <c r="C259" s="108"/>
      <c r="D259" s="101"/>
      <c r="E259" s="101"/>
      <c r="F259" s="101"/>
      <c r="G259" s="101"/>
      <c r="H259" s="137"/>
      <c r="I259" s="115">
        <v>100000</v>
      </c>
      <c r="J259" s="101"/>
      <c r="K259" s="101"/>
      <c r="L259" s="101"/>
      <c r="M259" s="104"/>
    </row>
    <row r="260" spans="1:13" ht="16.350000000000001" customHeight="1">
      <c r="A260" s="210" t="s">
        <v>731</v>
      </c>
      <c r="B260" s="114" t="s">
        <v>147</v>
      </c>
      <c r="C260" s="108"/>
      <c r="D260" s="101"/>
      <c r="E260" s="101"/>
      <c r="F260" s="101"/>
      <c r="G260" s="101"/>
      <c r="H260" s="137"/>
      <c r="I260" s="115">
        <v>1500000</v>
      </c>
      <c r="J260" s="101"/>
      <c r="K260" s="101"/>
      <c r="L260" s="101"/>
      <c r="M260" s="104"/>
    </row>
    <row r="261" spans="1:13" s="175" customFormat="1" ht="16.350000000000001" customHeight="1">
      <c r="A261" s="121" t="s">
        <v>732</v>
      </c>
      <c r="B261" s="114" t="s">
        <v>148</v>
      </c>
      <c r="C261" s="177"/>
      <c r="D261" s="115"/>
      <c r="E261" s="115"/>
      <c r="F261" s="115"/>
      <c r="G261" s="115"/>
      <c r="H261" s="215"/>
      <c r="I261" s="115">
        <f>SUM(H262:H266)</f>
        <v>4400000</v>
      </c>
      <c r="J261" s="115"/>
      <c r="K261" s="115"/>
      <c r="L261" s="115"/>
      <c r="M261" s="174"/>
    </row>
    <row r="262" spans="1:13" ht="16.350000000000001" customHeight="1">
      <c r="A262" s="210" t="s">
        <v>1097</v>
      </c>
      <c r="B262" s="100" t="s">
        <v>149</v>
      </c>
      <c r="C262" s="108"/>
      <c r="D262" s="101"/>
      <c r="E262" s="101"/>
      <c r="F262" s="101"/>
      <c r="G262" s="101"/>
      <c r="H262" s="137">
        <v>400000</v>
      </c>
      <c r="I262" s="101"/>
      <c r="J262" s="101"/>
      <c r="K262" s="101"/>
      <c r="L262" s="101"/>
      <c r="M262" s="104"/>
    </row>
    <row r="263" spans="1:13" ht="16.350000000000001" customHeight="1">
      <c r="A263" s="210" t="s">
        <v>1098</v>
      </c>
      <c r="B263" s="100" t="s">
        <v>150</v>
      </c>
      <c r="C263" s="108"/>
      <c r="D263" s="101"/>
      <c r="E263" s="101"/>
      <c r="F263" s="101"/>
      <c r="G263" s="101"/>
      <c r="H263" s="137">
        <v>500000</v>
      </c>
      <c r="I263" s="101"/>
      <c r="J263" s="101"/>
      <c r="K263" s="101"/>
      <c r="L263" s="101"/>
      <c r="M263" s="104"/>
    </row>
    <row r="264" spans="1:13" ht="16.350000000000001" customHeight="1">
      <c r="A264" s="210" t="s">
        <v>1099</v>
      </c>
      <c r="B264" s="199" t="s">
        <v>1109</v>
      </c>
      <c r="C264" s="108"/>
      <c r="D264" s="101"/>
      <c r="E264" s="101"/>
      <c r="F264" s="101"/>
      <c r="G264" s="101"/>
      <c r="H264" s="137">
        <v>1000000</v>
      </c>
      <c r="I264" s="101"/>
      <c r="J264" s="101"/>
      <c r="K264" s="101"/>
      <c r="L264" s="101"/>
      <c r="M264" s="104"/>
    </row>
    <row r="265" spans="1:13" ht="16.350000000000001" customHeight="1">
      <c r="A265" s="210" t="s">
        <v>1100</v>
      </c>
      <c r="B265" s="79" t="s">
        <v>151</v>
      </c>
      <c r="C265" s="85"/>
      <c r="D265" s="80"/>
      <c r="E265" s="137"/>
      <c r="F265" s="137"/>
      <c r="G265" s="137"/>
      <c r="H265" s="137">
        <v>1000000</v>
      </c>
      <c r="I265" s="137"/>
      <c r="J265" s="137"/>
      <c r="K265" s="80"/>
      <c r="L265" s="80"/>
      <c r="M265" s="104"/>
    </row>
    <row r="266" spans="1:13" ht="16.350000000000001" customHeight="1">
      <c r="A266" s="210" t="s">
        <v>1131</v>
      </c>
      <c r="B266" s="200" t="s">
        <v>1130</v>
      </c>
      <c r="C266" s="85"/>
      <c r="D266" s="80"/>
      <c r="E266" s="137"/>
      <c r="F266" s="137"/>
      <c r="G266" s="137"/>
      <c r="H266" s="137">
        <v>1500000</v>
      </c>
      <c r="I266" s="137"/>
      <c r="J266" s="137"/>
      <c r="K266" s="80"/>
      <c r="L266" s="80"/>
      <c r="M266" s="104"/>
    </row>
    <row r="267" spans="1:13" ht="16.350000000000001" customHeight="1">
      <c r="A267" s="201" t="s">
        <v>733</v>
      </c>
      <c r="B267" s="79" t="s">
        <v>152</v>
      </c>
      <c r="C267" s="85"/>
      <c r="D267" s="80"/>
      <c r="E267" s="137"/>
      <c r="F267" s="137"/>
      <c r="G267" s="137"/>
      <c r="H267" s="137"/>
      <c r="I267" s="137">
        <v>4000000</v>
      </c>
      <c r="J267" s="137"/>
      <c r="K267" s="80"/>
      <c r="L267" s="80"/>
      <c r="M267" s="104"/>
    </row>
    <row r="268" spans="1:13" ht="16.350000000000001" customHeight="1">
      <c r="A268" s="210" t="s">
        <v>734</v>
      </c>
      <c r="B268" s="100" t="s">
        <v>153</v>
      </c>
      <c r="C268" s="108"/>
      <c r="D268" s="101"/>
      <c r="E268" s="101"/>
      <c r="F268" s="101"/>
      <c r="G268" s="101"/>
      <c r="H268" s="101"/>
      <c r="I268" s="101">
        <v>13000000</v>
      </c>
      <c r="J268" s="101"/>
      <c r="K268" s="101"/>
      <c r="L268" s="101"/>
      <c r="M268" s="104"/>
    </row>
    <row r="269" spans="1:13" s="175" customFormat="1" ht="16.350000000000001" customHeight="1">
      <c r="A269" s="201" t="s">
        <v>735</v>
      </c>
      <c r="B269" s="200" t="s">
        <v>1110</v>
      </c>
      <c r="C269" s="107"/>
      <c r="D269" s="106"/>
      <c r="E269" s="215"/>
      <c r="F269" s="215"/>
      <c r="G269" s="215"/>
      <c r="H269" s="215"/>
      <c r="I269" s="227">
        <v>5000000</v>
      </c>
      <c r="J269" s="215"/>
      <c r="K269" s="106"/>
      <c r="L269" s="106"/>
      <c r="M269" s="174"/>
    </row>
    <row r="270" spans="1:13" ht="16.350000000000001" customHeight="1">
      <c r="A270" s="201" t="s">
        <v>1101</v>
      </c>
      <c r="B270" s="102" t="s">
        <v>882</v>
      </c>
      <c r="C270" s="85"/>
      <c r="D270" s="80"/>
      <c r="E270" s="137"/>
      <c r="F270" s="137"/>
      <c r="G270" s="137"/>
      <c r="H270" s="137"/>
      <c r="I270" s="215">
        <f>SUM(H271:H277)</f>
        <v>12500000</v>
      </c>
      <c r="J270" s="137"/>
      <c r="K270" s="80"/>
      <c r="L270" s="80"/>
      <c r="M270" s="104"/>
    </row>
    <row r="271" spans="1:13" ht="15.75" customHeight="1">
      <c r="A271" s="201" t="s">
        <v>1102</v>
      </c>
      <c r="B271" s="79" t="s">
        <v>126</v>
      </c>
      <c r="C271" s="85"/>
      <c r="D271" s="80"/>
      <c r="E271" s="137"/>
      <c r="F271" s="137"/>
      <c r="G271" s="137"/>
      <c r="H271" s="137">
        <v>5000000</v>
      </c>
      <c r="I271" s="137"/>
      <c r="J271" s="137"/>
      <c r="K271" s="80"/>
      <c r="L271" s="80"/>
      <c r="M271" s="104"/>
    </row>
    <row r="272" spans="1:13" ht="15.75" customHeight="1">
      <c r="A272" s="201" t="s">
        <v>1103</v>
      </c>
      <c r="B272" s="79" t="s">
        <v>154</v>
      </c>
      <c r="C272" s="85"/>
      <c r="D272" s="80"/>
      <c r="E272" s="137"/>
      <c r="F272" s="137"/>
      <c r="G272" s="137"/>
      <c r="H272" s="137">
        <v>1500000</v>
      </c>
      <c r="I272" s="137"/>
      <c r="J272" s="137"/>
      <c r="K272" s="80"/>
      <c r="L272" s="80"/>
      <c r="M272" s="104"/>
    </row>
    <row r="273" spans="1:13" ht="15.75" customHeight="1">
      <c r="A273" s="201" t="s">
        <v>1104</v>
      </c>
      <c r="B273" s="79" t="s">
        <v>155</v>
      </c>
      <c r="C273" s="85"/>
      <c r="D273" s="80"/>
      <c r="E273" s="137"/>
      <c r="F273" s="137"/>
      <c r="G273" s="137"/>
      <c r="H273" s="137">
        <v>1000000</v>
      </c>
      <c r="I273" s="137"/>
      <c r="J273" s="137"/>
      <c r="K273" s="80"/>
      <c r="L273" s="80"/>
      <c r="M273" s="104"/>
    </row>
    <row r="274" spans="1:13" ht="15.75" customHeight="1">
      <c r="A274" s="201" t="s">
        <v>1105</v>
      </c>
      <c r="B274" s="79" t="s">
        <v>156</v>
      </c>
      <c r="C274" s="85"/>
      <c r="D274" s="80"/>
      <c r="E274" s="137"/>
      <c r="F274" s="137"/>
      <c r="G274" s="137"/>
      <c r="H274" s="137">
        <v>1000000</v>
      </c>
      <c r="I274" s="137"/>
      <c r="J274" s="137"/>
      <c r="K274" s="80"/>
      <c r="L274" s="80"/>
      <c r="M274" s="104"/>
    </row>
    <row r="275" spans="1:13" ht="15.75" customHeight="1">
      <c r="A275" s="201" t="s">
        <v>1106</v>
      </c>
      <c r="B275" s="308" t="s">
        <v>1111</v>
      </c>
      <c r="C275" s="85"/>
      <c r="D275" s="80"/>
      <c r="E275" s="137"/>
      <c r="F275" s="137"/>
      <c r="G275" s="137"/>
      <c r="H275" s="137">
        <v>500000</v>
      </c>
      <c r="I275" s="137"/>
      <c r="J275" s="137"/>
      <c r="K275" s="80"/>
      <c r="L275" s="80"/>
      <c r="M275" s="104"/>
    </row>
    <row r="276" spans="1:13" ht="15.75" customHeight="1">
      <c r="A276" s="201" t="s">
        <v>1107</v>
      </c>
      <c r="B276" s="79" t="s">
        <v>157</v>
      </c>
      <c r="C276" s="85"/>
      <c r="D276" s="80"/>
      <c r="E276" s="137"/>
      <c r="F276" s="137"/>
      <c r="G276" s="137"/>
      <c r="H276" s="137">
        <v>500000</v>
      </c>
      <c r="I276" s="137"/>
      <c r="J276" s="137"/>
      <c r="K276" s="80"/>
      <c r="L276" s="80"/>
      <c r="M276" s="104"/>
    </row>
    <row r="277" spans="1:13" ht="15.75" customHeight="1">
      <c r="A277" s="201" t="s">
        <v>1108</v>
      </c>
      <c r="B277" s="79" t="s">
        <v>159</v>
      </c>
      <c r="C277" s="85"/>
      <c r="D277" s="80"/>
      <c r="E277" s="137"/>
      <c r="F277" s="137"/>
      <c r="G277" s="137"/>
      <c r="H277" s="137">
        <v>3000000</v>
      </c>
      <c r="I277" s="137"/>
      <c r="J277" s="137"/>
      <c r="K277" s="80"/>
      <c r="L277" s="80"/>
      <c r="M277" s="104"/>
    </row>
    <row r="278" spans="1:13" s="175" customFormat="1" ht="15.75" customHeight="1">
      <c r="A278" s="117" t="s">
        <v>1112</v>
      </c>
      <c r="B278" s="102" t="s">
        <v>895</v>
      </c>
      <c r="C278" s="107"/>
      <c r="D278" s="106"/>
      <c r="E278" s="215"/>
      <c r="F278" s="215"/>
      <c r="G278" s="215"/>
      <c r="H278" s="215"/>
      <c r="I278" s="215">
        <f>SUM(H279:H280)</f>
        <v>1200000</v>
      </c>
      <c r="J278" s="215"/>
      <c r="K278" s="106"/>
      <c r="L278" s="106"/>
      <c r="M278" s="174"/>
    </row>
    <row r="279" spans="1:13" ht="15.75" customHeight="1">
      <c r="A279" s="201" t="s">
        <v>1113</v>
      </c>
      <c r="B279" s="200" t="s">
        <v>896</v>
      </c>
      <c r="C279" s="85"/>
      <c r="D279" s="80"/>
      <c r="E279" s="137"/>
      <c r="F279" s="137"/>
      <c r="G279" s="137"/>
      <c r="H279" s="137">
        <v>1000000</v>
      </c>
      <c r="I279" s="137"/>
      <c r="J279" s="137"/>
      <c r="K279" s="80"/>
      <c r="L279" s="80"/>
      <c r="M279" s="104"/>
    </row>
    <row r="280" spans="1:13" ht="15.75" customHeight="1">
      <c r="A280" s="201" t="s">
        <v>1114</v>
      </c>
      <c r="B280" s="200" t="s">
        <v>151</v>
      </c>
      <c r="C280" s="85"/>
      <c r="D280" s="80"/>
      <c r="E280" s="137"/>
      <c r="F280" s="137"/>
      <c r="G280" s="137"/>
      <c r="H280" s="137">
        <v>200000</v>
      </c>
      <c r="I280" s="137"/>
      <c r="J280" s="137"/>
      <c r="K280" s="80"/>
      <c r="L280" s="80"/>
      <c r="M280" s="104"/>
    </row>
    <row r="281" spans="1:13" s="175" customFormat="1" ht="15.75" customHeight="1">
      <c r="A281" s="117" t="s">
        <v>736</v>
      </c>
      <c r="B281" s="102" t="s">
        <v>160</v>
      </c>
      <c r="C281" s="107"/>
      <c r="D281" s="106"/>
      <c r="E281" s="215"/>
      <c r="F281" s="215"/>
      <c r="G281" s="215"/>
      <c r="H281" s="215"/>
      <c r="I281" s="215">
        <f>SUM(H282)</f>
        <v>3000000</v>
      </c>
      <c r="J281" s="215"/>
      <c r="K281" s="106"/>
      <c r="L281" s="106"/>
      <c r="M281" s="174"/>
    </row>
    <row r="282" spans="1:13" ht="15.75" customHeight="1">
      <c r="A282" s="201" t="s">
        <v>1115</v>
      </c>
      <c r="B282" s="79" t="s">
        <v>161</v>
      </c>
      <c r="C282" s="85"/>
      <c r="D282" s="80"/>
      <c r="E282" s="137"/>
      <c r="F282" s="137"/>
      <c r="G282" s="137"/>
      <c r="H282" s="137">
        <v>3000000</v>
      </c>
      <c r="I282" s="137"/>
      <c r="J282" s="137"/>
      <c r="K282" s="80"/>
      <c r="L282" s="80"/>
      <c r="M282" s="104"/>
    </row>
    <row r="283" spans="1:13" s="175" customFormat="1" ht="15.75" customHeight="1">
      <c r="A283" s="117" t="s">
        <v>1116</v>
      </c>
      <c r="B283" s="102" t="s">
        <v>391</v>
      </c>
      <c r="C283" s="107"/>
      <c r="D283" s="106"/>
      <c r="E283" s="215"/>
      <c r="F283" s="215"/>
      <c r="G283" s="215"/>
      <c r="H283" s="215"/>
      <c r="I283" s="215">
        <f>SUM(H284:H288)</f>
        <v>2200000</v>
      </c>
      <c r="J283" s="215"/>
      <c r="K283" s="106"/>
      <c r="L283" s="106"/>
      <c r="M283" s="174"/>
    </row>
    <row r="284" spans="1:13" ht="15.75" customHeight="1">
      <c r="A284" s="201" t="s">
        <v>1117</v>
      </c>
      <c r="B284" s="79" t="s">
        <v>392</v>
      </c>
      <c r="C284" s="85"/>
      <c r="D284" s="80"/>
      <c r="E284" s="137"/>
      <c r="F284" s="137"/>
      <c r="G284" s="137"/>
      <c r="H284" s="137">
        <v>800000</v>
      </c>
      <c r="I284" s="221"/>
      <c r="J284" s="137"/>
      <c r="K284" s="80"/>
      <c r="L284" s="80"/>
      <c r="M284" s="104"/>
    </row>
    <row r="285" spans="1:13" ht="15.75" customHeight="1">
      <c r="A285" s="201" t="s">
        <v>1118</v>
      </c>
      <c r="B285" s="79" t="s">
        <v>393</v>
      </c>
      <c r="C285" s="85"/>
      <c r="D285" s="80"/>
      <c r="E285" s="137"/>
      <c r="F285" s="137"/>
      <c r="G285" s="137"/>
      <c r="H285" s="137">
        <v>300000</v>
      </c>
      <c r="I285" s="137"/>
      <c r="J285" s="137"/>
      <c r="K285" s="80"/>
      <c r="L285" s="80"/>
      <c r="M285" s="104"/>
    </row>
    <row r="286" spans="1:13" ht="15.75" customHeight="1">
      <c r="A286" s="201" t="s">
        <v>1119</v>
      </c>
      <c r="B286" s="79" t="s">
        <v>394</v>
      </c>
      <c r="C286" s="85"/>
      <c r="D286" s="80"/>
      <c r="E286" s="137"/>
      <c r="F286" s="137"/>
      <c r="G286" s="137"/>
      <c r="H286" s="137">
        <v>300000</v>
      </c>
      <c r="I286" s="137"/>
      <c r="J286" s="137"/>
      <c r="K286" s="80"/>
      <c r="L286" s="80"/>
      <c r="M286" s="104"/>
    </row>
    <row r="287" spans="1:13" ht="15.75" customHeight="1">
      <c r="A287" s="201" t="s">
        <v>1120</v>
      </c>
      <c r="B287" s="79" t="s">
        <v>395</v>
      </c>
      <c r="C287" s="85"/>
      <c r="D287" s="80"/>
      <c r="E287" s="137"/>
      <c r="F287" s="137"/>
      <c r="G287" s="137"/>
      <c r="H287" s="137">
        <v>500000</v>
      </c>
      <c r="I287" s="137"/>
      <c r="J287" s="137"/>
      <c r="K287" s="80"/>
      <c r="L287" s="80"/>
      <c r="M287" s="104"/>
    </row>
    <row r="288" spans="1:13" ht="15.75" customHeight="1">
      <c r="A288" s="201" t="s">
        <v>1121</v>
      </c>
      <c r="B288" s="79" t="s">
        <v>396</v>
      </c>
      <c r="C288" s="85"/>
      <c r="D288" s="80"/>
      <c r="E288" s="137"/>
      <c r="F288" s="137"/>
      <c r="G288" s="137"/>
      <c r="H288" s="137">
        <v>300000</v>
      </c>
      <c r="I288" s="137"/>
      <c r="J288" s="137"/>
      <c r="K288" s="80"/>
      <c r="L288" s="80"/>
      <c r="M288" s="104"/>
    </row>
    <row r="289" spans="1:13" s="175" customFormat="1" ht="15.75" customHeight="1">
      <c r="A289" s="117" t="s">
        <v>737</v>
      </c>
      <c r="B289" s="102" t="s">
        <v>530</v>
      </c>
      <c r="C289" s="107"/>
      <c r="D289" s="106"/>
      <c r="E289" s="106"/>
      <c r="F289" s="106"/>
      <c r="G289" s="106"/>
      <c r="H289" s="215"/>
      <c r="I289" s="106">
        <f>SUM(H290:H292)</f>
        <v>6000000</v>
      </c>
      <c r="J289" s="106"/>
      <c r="K289" s="106"/>
      <c r="L289" s="106"/>
      <c r="M289" s="174"/>
    </row>
    <row r="290" spans="1:13" s="175" customFormat="1" ht="15.75" customHeight="1">
      <c r="A290" s="201" t="s">
        <v>738</v>
      </c>
      <c r="B290" s="188" t="s">
        <v>549</v>
      </c>
      <c r="C290" s="85"/>
      <c r="D290" s="80"/>
      <c r="E290" s="80"/>
      <c r="F290" s="80"/>
      <c r="G290" s="80"/>
      <c r="H290" s="137">
        <v>3000000</v>
      </c>
      <c r="I290" s="80" t="s">
        <v>39</v>
      </c>
      <c r="J290" s="80"/>
      <c r="K290" s="80"/>
      <c r="L290" s="80"/>
      <c r="M290" s="174"/>
    </row>
    <row r="291" spans="1:13" ht="15.75" customHeight="1">
      <c r="A291" s="201" t="s">
        <v>739</v>
      </c>
      <c r="B291" s="188" t="s">
        <v>550</v>
      </c>
      <c r="C291" s="85"/>
      <c r="D291" s="80"/>
      <c r="E291" s="80"/>
      <c r="F291" s="80"/>
      <c r="G291" s="80"/>
      <c r="H291" s="137">
        <v>1000000</v>
      </c>
      <c r="I291" s="80" t="s">
        <v>39</v>
      </c>
      <c r="J291" s="80"/>
      <c r="K291" s="80"/>
      <c r="L291" s="80"/>
      <c r="M291" s="104"/>
    </row>
    <row r="292" spans="1:13" ht="15.75" customHeight="1">
      <c r="A292" s="201" t="s">
        <v>740</v>
      </c>
      <c r="B292" s="189" t="s">
        <v>221</v>
      </c>
      <c r="C292" s="85"/>
      <c r="D292" s="80"/>
      <c r="E292" s="80"/>
      <c r="F292" s="80"/>
      <c r="G292" s="80"/>
      <c r="H292" s="137">
        <v>2000000</v>
      </c>
      <c r="I292" s="80" t="s">
        <v>39</v>
      </c>
      <c r="J292" s="80"/>
      <c r="K292" s="80"/>
      <c r="L292" s="80"/>
      <c r="M292" s="104"/>
    </row>
    <row r="293" spans="1:13" s="220" customFormat="1" ht="15.75" customHeight="1">
      <c r="A293" s="320" t="s">
        <v>1188</v>
      </c>
      <c r="B293" s="316" t="s">
        <v>1189</v>
      </c>
      <c r="C293" s="317"/>
      <c r="D293" s="137"/>
      <c r="E293" s="137"/>
      <c r="F293" s="137"/>
      <c r="G293" s="137"/>
      <c r="H293" s="137"/>
      <c r="I293" s="137">
        <v>200000</v>
      </c>
      <c r="J293" s="137"/>
      <c r="K293" s="137"/>
      <c r="L293" s="137"/>
      <c r="M293" s="321"/>
    </row>
    <row r="294" spans="1:13" ht="15.75" customHeight="1">
      <c r="A294" s="117" t="s">
        <v>741</v>
      </c>
      <c r="B294" s="102" t="s">
        <v>162</v>
      </c>
      <c r="C294" s="107"/>
      <c r="D294" s="106"/>
      <c r="E294" s="215"/>
      <c r="F294" s="215"/>
      <c r="G294" s="215"/>
      <c r="H294" s="215"/>
      <c r="I294" s="215"/>
      <c r="J294" s="115">
        <f>SUM(I295:I398)</f>
        <v>232470000</v>
      </c>
      <c r="K294" s="106"/>
      <c r="L294" s="106"/>
      <c r="M294" s="104"/>
    </row>
    <row r="295" spans="1:13" ht="15.75" customHeight="1">
      <c r="A295" s="117" t="s">
        <v>742</v>
      </c>
      <c r="B295" s="102" t="s">
        <v>163</v>
      </c>
      <c r="C295" s="107"/>
      <c r="D295" s="106"/>
      <c r="E295" s="215"/>
      <c r="F295" s="215"/>
      <c r="G295" s="215"/>
      <c r="H295" s="215"/>
      <c r="I295" s="215">
        <f>SUM(H296:H302)</f>
        <v>3800000</v>
      </c>
      <c r="J295" s="215"/>
      <c r="K295" s="106"/>
      <c r="L295" s="106"/>
      <c r="M295" s="104"/>
    </row>
    <row r="296" spans="1:13" ht="15.75" customHeight="1">
      <c r="A296" s="201" t="s">
        <v>743</v>
      </c>
      <c r="B296" s="79" t="s">
        <v>164</v>
      </c>
      <c r="C296" s="85"/>
      <c r="D296" s="80"/>
      <c r="E296" s="137"/>
      <c r="F296" s="137"/>
      <c r="G296" s="137"/>
      <c r="H296" s="137">
        <v>3300000</v>
      </c>
      <c r="I296" s="137"/>
      <c r="J296" s="137"/>
      <c r="K296" s="80"/>
      <c r="L296" s="80"/>
      <c r="M296" s="104"/>
    </row>
    <row r="297" spans="1:13" s="175" customFormat="1" ht="15.75" customHeight="1">
      <c r="A297" s="201" t="s">
        <v>744</v>
      </c>
      <c r="B297" s="79" t="s">
        <v>165</v>
      </c>
      <c r="C297" s="85"/>
      <c r="D297" s="80"/>
      <c r="E297" s="137"/>
      <c r="F297" s="137"/>
      <c r="G297" s="137"/>
      <c r="H297" s="137">
        <v>200000</v>
      </c>
      <c r="I297" s="137"/>
      <c r="J297" s="137"/>
      <c r="K297" s="80"/>
      <c r="L297" s="80"/>
      <c r="M297" s="174"/>
    </row>
    <row r="298" spans="1:13" ht="15.75" customHeight="1">
      <c r="A298" s="201" t="s">
        <v>1256</v>
      </c>
      <c r="B298" s="79" t="s">
        <v>166</v>
      </c>
      <c r="C298" s="85"/>
      <c r="D298" s="80"/>
      <c r="E298" s="137"/>
      <c r="F298" s="137"/>
      <c r="G298" s="137"/>
      <c r="H298" s="137">
        <v>100000</v>
      </c>
      <c r="I298" s="137"/>
      <c r="J298" s="221"/>
      <c r="K298" s="80"/>
      <c r="L298" s="80"/>
      <c r="M298" s="104"/>
    </row>
    <row r="299" spans="1:13" ht="15.75" customHeight="1">
      <c r="A299" s="222" t="s">
        <v>745</v>
      </c>
      <c r="B299" s="203" t="s">
        <v>141</v>
      </c>
      <c r="C299" s="204"/>
      <c r="D299" s="83"/>
      <c r="E299" s="218"/>
      <c r="F299" s="218"/>
      <c r="G299" s="218"/>
      <c r="H299" s="218">
        <v>100000</v>
      </c>
      <c r="I299" s="218"/>
      <c r="J299" s="218"/>
      <c r="K299" s="83"/>
      <c r="L299" s="83"/>
      <c r="M299" s="104"/>
    </row>
    <row r="300" spans="1:13" ht="30.75" customHeight="1">
      <c r="A300" s="224" t="s">
        <v>475</v>
      </c>
      <c r="B300" s="110"/>
      <c r="C300" s="111"/>
      <c r="D300" s="110"/>
      <c r="E300" s="110"/>
      <c r="F300" s="110"/>
      <c r="G300" s="110"/>
      <c r="H300" s="110"/>
      <c r="I300" s="110"/>
      <c r="J300" s="202" t="s">
        <v>1378</v>
      </c>
      <c r="K300" s="110"/>
      <c r="L300" s="288" t="s">
        <v>406</v>
      </c>
      <c r="M300" s="104"/>
    </row>
    <row r="301" spans="1:13" ht="21" customHeight="1">
      <c r="A301" s="120" t="s">
        <v>2</v>
      </c>
      <c r="B301" s="109" t="s">
        <v>3</v>
      </c>
      <c r="C301" s="109"/>
      <c r="D301" s="109" t="s">
        <v>76</v>
      </c>
      <c r="E301" s="109" t="s">
        <v>77</v>
      </c>
      <c r="F301" s="109" t="s">
        <v>78</v>
      </c>
      <c r="G301" s="109" t="s">
        <v>79</v>
      </c>
      <c r="H301" s="109" t="s">
        <v>80</v>
      </c>
      <c r="I301" s="109" t="s">
        <v>81</v>
      </c>
      <c r="J301" s="109" t="s">
        <v>82</v>
      </c>
      <c r="K301" s="109" t="s">
        <v>7</v>
      </c>
      <c r="L301" s="109" t="s">
        <v>83</v>
      </c>
      <c r="M301" s="104"/>
    </row>
    <row r="302" spans="1:13" ht="15.75" customHeight="1">
      <c r="A302" s="201" t="s">
        <v>746</v>
      </c>
      <c r="B302" s="79" t="s">
        <v>167</v>
      </c>
      <c r="C302" s="85"/>
      <c r="D302" s="80"/>
      <c r="E302" s="137"/>
      <c r="F302" s="137"/>
      <c r="G302" s="137"/>
      <c r="H302" s="137">
        <v>100000</v>
      </c>
      <c r="I302" s="137"/>
      <c r="J302" s="137"/>
      <c r="K302" s="80"/>
      <c r="L302" s="80"/>
      <c r="M302" s="104"/>
    </row>
    <row r="303" spans="1:13" ht="15.75" customHeight="1">
      <c r="A303" s="117" t="s">
        <v>747</v>
      </c>
      <c r="B303" s="102" t="s">
        <v>168</v>
      </c>
      <c r="C303" s="107"/>
      <c r="D303" s="106"/>
      <c r="E303" s="215"/>
      <c r="F303" s="215"/>
      <c r="G303" s="215"/>
      <c r="H303" s="215"/>
      <c r="I303" s="215">
        <f>SUM(H304:H306)</f>
        <v>1550000</v>
      </c>
      <c r="J303" s="215"/>
      <c r="K303" s="106"/>
      <c r="L303" s="106"/>
      <c r="M303" s="104"/>
    </row>
    <row r="304" spans="1:13" ht="15.75" customHeight="1">
      <c r="A304" s="201" t="s">
        <v>748</v>
      </c>
      <c r="B304" s="200" t="s">
        <v>556</v>
      </c>
      <c r="C304" s="85"/>
      <c r="D304" s="80"/>
      <c r="E304" s="137"/>
      <c r="F304" s="137"/>
      <c r="G304" s="137"/>
      <c r="H304" s="137">
        <v>800000</v>
      </c>
      <c r="I304" s="137"/>
      <c r="J304" s="137"/>
      <c r="K304" s="80"/>
      <c r="L304" s="80"/>
      <c r="M304" s="104"/>
    </row>
    <row r="305" spans="1:13" ht="15.75" customHeight="1">
      <c r="A305" s="201" t="s">
        <v>1257</v>
      </c>
      <c r="B305" s="79" t="s">
        <v>169</v>
      </c>
      <c r="C305" s="85"/>
      <c r="D305" s="80"/>
      <c r="E305" s="137"/>
      <c r="F305" s="137"/>
      <c r="G305" s="137"/>
      <c r="H305" s="137">
        <v>600000</v>
      </c>
      <c r="I305" s="137"/>
      <c r="J305" s="137"/>
      <c r="K305" s="80"/>
      <c r="L305" s="80"/>
      <c r="M305" s="104"/>
    </row>
    <row r="306" spans="1:13" ht="15.75" customHeight="1">
      <c r="A306" s="201" t="s">
        <v>1258</v>
      </c>
      <c r="B306" s="79" t="s">
        <v>170</v>
      </c>
      <c r="C306" s="85"/>
      <c r="D306" s="80"/>
      <c r="E306" s="137"/>
      <c r="F306" s="137"/>
      <c r="G306" s="137"/>
      <c r="H306" s="137">
        <v>150000</v>
      </c>
      <c r="I306" s="137"/>
      <c r="J306" s="137"/>
      <c r="K306" s="80"/>
      <c r="L306" s="80"/>
      <c r="M306" s="104"/>
    </row>
    <row r="307" spans="1:13" ht="15.75" customHeight="1">
      <c r="A307" s="117" t="s">
        <v>749</v>
      </c>
      <c r="B307" s="102" t="s">
        <v>171</v>
      </c>
      <c r="C307" s="107"/>
      <c r="D307" s="106"/>
      <c r="E307" s="215"/>
      <c r="F307" s="215"/>
      <c r="G307" s="215"/>
      <c r="H307" s="215"/>
      <c r="I307" s="215">
        <f>SUM(H308:H314)</f>
        <v>6600000</v>
      </c>
      <c r="J307" s="215"/>
      <c r="K307" s="106"/>
      <c r="L307" s="106"/>
      <c r="M307" s="104"/>
    </row>
    <row r="308" spans="1:13" ht="15.75" customHeight="1">
      <c r="A308" s="201" t="s">
        <v>750</v>
      </c>
      <c r="B308" s="79" t="s">
        <v>164</v>
      </c>
      <c r="C308" s="85"/>
      <c r="D308" s="80"/>
      <c r="E308" s="137"/>
      <c r="F308" s="137"/>
      <c r="G308" s="137"/>
      <c r="H308" s="137">
        <v>5000000</v>
      </c>
      <c r="I308" s="137"/>
      <c r="J308" s="137"/>
      <c r="K308" s="80"/>
      <c r="L308" s="80"/>
      <c r="M308" s="104"/>
    </row>
    <row r="309" spans="1:13" ht="15.75" customHeight="1">
      <c r="A309" s="201" t="s">
        <v>751</v>
      </c>
      <c r="B309" s="79" t="s">
        <v>165</v>
      </c>
      <c r="C309" s="85"/>
      <c r="D309" s="80"/>
      <c r="E309" s="137"/>
      <c r="F309" s="137"/>
      <c r="G309" s="137"/>
      <c r="H309" s="137">
        <v>400000</v>
      </c>
      <c r="I309" s="137"/>
      <c r="J309" s="137"/>
      <c r="K309" s="80"/>
      <c r="L309" s="80"/>
      <c r="M309" s="104"/>
    </row>
    <row r="310" spans="1:13" ht="15.75" customHeight="1">
      <c r="A310" s="210" t="s">
        <v>870</v>
      </c>
      <c r="B310" s="199" t="s">
        <v>869</v>
      </c>
      <c r="C310" s="108"/>
      <c r="D310" s="101"/>
      <c r="E310" s="101"/>
      <c r="F310" s="101"/>
      <c r="G310" s="101"/>
      <c r="H310" s="101">
        <v>300000</v>
      </c>
      <c r="I310" s="101"/>
      <c r="J310" s="101"/>
      <c r="K310" s="101"/>
      <c r="L310" s="101"/>
      <c r="M310" s="104"/>
    </row>
    <row r="311" spans="1:13" s="175" customFormat="1" ht="15.75" customHeight="1">
      <c r="A311" s="210" t="s">
        <v>752</v>
      </c>
      <c r="B311" s="100" t="s">
        <v>166</v>
      </c>
      <c r="C311" s="108"/>
      <c r="D311" s="101"/>
      <c r="E311" s="101"/>
      <c r="F311" s="101"/>
      <c r="G311" s="101"/>
      <c r="H311" s="101">
        <v>100000</v>
      </c>
      <c r="I311" s="101"/>
      <c r="J311" s="101"/>
      <c r="K311" s="101"/>
      <c r="L311" s="101"/>
      <c r="M311" s="174"/>
    </row>
    <row r="312" spans="1:13" ht="15.75" customHeight="1">
      <c r="A312" s="210" t="s">
        <v>753</v>
      </c>
      <c r="B312" s="100" t="s">
        <v>438</v>
      </c>
      <c r="C312" s="108"/>
      <c r="D312" s="101"/>
      <c r="E312" s="101"/>
      <c r="F312" s="101"/>
      <c r="G312" s="101"/>
      <c r="H312" s="101">
        <v>100000</v>
      </c>
      <c r="I312" s="101"/>
      <c r="J312" s="101"/>
      <c r="K312" s="101"/>
      <c r="L312" s="101"/>
      <c r="M312" s="104"/>
    </row>
    <row r="313" spans="1:13" ht="15.75" customHeight="1">
      <c r="A313" s="210" t="s">
        <v>868</v>
      </c>
      <c r="B313" s="199" t="s">
        <v>867</v>
      </c>
      <c r="C313" s="108"/>
      <c r="D313" s="101"/>
      <c r="E313" s="101"/>
      <c r="F313" s="101"/>
      <c r="G313" s="101"/>
      <c r="H313" s="101">
        <v>200000</v>
      </c>
      <c r="I313" s="101"/>
      <c r="J313" s="101"/>
      <c r="K313" s="101"/>
      <c r="L313" s="101"/>
      <c r="M313" s="104"/>
    </row>
    <row r="314" spans="1:13" ht="15.75" customHeight="1">
      <c r="A314" s="201" t="s">
        <v>754</v>
      </c>
      <c r="B314" s="79" t="s">
        <v>167</v>
      </c>
      <c r="C314" s="85"/>
      <c r="D314" s="80"/>
      <c r="E314" s="80"/>
      <c r="F314" s="80"/>
      <c r="G314" s="80"/>
      <c r="H314" s="137">
        <v>500000</v>
      </c>
      <c r="I314" s="137"/>
      <c r="J314" s="80"/>
      <c r="K314" s="80"/>
      <c r="L314" s="80"/>
      <c r="M314" s="104"/>
    </row>
    <row r="315" spans="1:13" ht="16.350000000000001" customHeight="1">
      <c r="A315" s="117" t="s">
        <v>755</v>
      </c>
      <c r="B315" s="102" t="s">
        <v>172</v>
      </c>
      <c r="C315" s="85"/>
      <c r="D315" s="80"/>
      <c r="E315" s="80"/>
      <c r="F315" s="80"/>
      <c r="G315" s="80"/>
      <c r="H315" s="137"/>
      <c r="I315" s="137">
        <v>15000000</v>
      </c>
      <c r="J315" s="80"/>
      <c r="K315" s="80"/>
      <c r="L315" s="80"/>
      <c r="M315" s="104"/>
    </row>
    <row r="316" spans="1:13" ht="16.350000000000001" customHeight="1">
      <c r="A316" s="201" t="s">
        <v>756</v>
      </c>
      <c r="B316" s="102" t="s">
        <v>173</v>
      </c>
      <c r="C316" s="85"/>
      <c r="D316" s="80"/>
      <c r="E316" s="80"/>
      <c r="F316" s="80"/>
      <c r="G316" s="80"/>
      <c r="H316" s="137"/>
      <c r="I316" s="215">
        <f>SUM(H317:H319)</f>
        <v>11000000</v>
      </c>
      <c r="J316" s="80"/>
      <c r="K316" s="80"/>
      <c r="L316" s="80"/>
      <c r="M316" s="104"/>
    </row>
    <row r="317" spans="1:13" ht="16.350000000000001" customHeight="1">
      <c r="A317" s="201" t="s">
        <v>757</v>
      </c>
      <c r="B317" s="79" t="s">
        <v>174</v>
      </c>
      <c r="C317" s="85"/>
      <c r="D317" s="80"/>
      <c r="E317" s="80"/>
      <c r="F317" s="80"/>
      <c r="G317" s="80"/>
      <c r="H317" s="137">
        <v>4000000</v>
      </c>
      <c r="I317" s="80"/>
      <c r="J317" s="80"/>
      <c r="K317" s="80"/>
      <c r="L317" s="80"/>
      <c r="M317" s="104"/>
    </row>
    <row r="318" spans="1:13" ht="16.350000000000001" customHeight="1">
      <c r="A318" s="201" t="s">
        <v>758</v>
      </c>
      <c r="B318" s="200" t="s">
        <v>1122</v>
      </c>
      <c r="C318" s="85"/>
      <c r="D318" s="80"/>
      <c r="E318" s="80"/>
      <c r="F318" s="80"/>
      <c r="G318" s="80"/>
      <c r="H318" s="137">
        <v>3000000</v>
      </c>
      <c r="I318" s="80"/>
      <c r="J318" s="80"/>
      <c r="K318" s="80"/>
      <c r="L318" s="80"/>
      <c r="M318" s="104"/>
    </row>
    <row r="319" spans="1:13" ht="15.75" customHeight="1">
      <c r="A319" s="201" t="s">
        <v>759</v>
      </c>
      <c r="B319" s="200" t="s">
        <v>1126</v>
      </c>
      <c r="C319" s="85"/>
      <c r="D319" s="80"/>
      <c r="E319" s="80"/>
      <c r="F319" s="80"/>
      <c r="G319" s="80"/>
      <c r="H319" s="137">
        <v>4000000</v>
      </c>
      <c r="I319" s="80"/>
      <c r="J319" s="80"/>
      <c r="K319" s="80"/>
      <c r="L319" s="80"/>
      <c r="M319" s="104"/>
    </row>
    <row r="320" spans="1:13" ht="15.75" customHeight="1">
      <c r="A320" s="117" t="s">
        <v>760</v>
      </c>
      <c r="B320" s="102" t="s">
        <v>175</v>
      </c>
      <c r="C320" s="107"/>
      <c r="D320" s="106"/>
      <c r="E320" s="106"/>
      <c r="F320" s="106"/>
      <c r="G320" s="106"/>
      <c r="H320" s="215"/>
      <c r="I320" s="106">
        <f>SUM(H321:H330)</f>
        <v>20800000</v>
      </c>
      <c r="J320" s="106"/>
      <c r="K320" s="106"/>
      <c r="L320" s="106"/>
      <c r="M320" s="104"/>
    </row>
    <row r="321" spans="1:256" ht="15.75" customHeight="1">
      <c r="A321" s="210" t="s">
        <v>761</v>
      </c>
      <c r="B321" s="199" t="s">
        <v>1123</v>
      </c>
      <c r="C321" s="108"/>
      <c r="D321" s="101"/>
      <c r="E321" s="101"/>
      <c r="F321" s="101"/>
      <c r="G321" s="101"/>
      <c r="H321" s="137">
        <v>3000000</v>
      </c>
      <c r="I321" s="101"/>
      <c r="J321" s="101"/>
      <c r="K321" s="101"/>
      <c r="L321" s="101"/>
      <c r="M321" s="104"/>
    </row>
    <row r="322" spans="1:256" ht="15.75" customHeight="1">
      <c r="A322" s="210" t="s">
        <v>762</v>
      </c>
      <c r="B322" s="100" t="s">
        <v>176</v>
      </c>
      <c r="C322" s="108"/>
      <c r="D322" s="101"/>
      <c r="E322" s="101"/>
      <c r="F322" s="101"/>
      <c r="G322" s="101"/>
      <c r="H322" s="137">
        <v>10000000</v>
      </c>
      <c r="I322" s="101"/>
      <c r="J322" s="101"/>
      <c r="K322" s="101"/>
      <c r="L322" s="101"/>
      <c r="M322" s="104"/>
    </row>
    <row r="323" spans="1:256" ht="15.75" customHeight="1">
      <c r="A323" s="210" t="s">
        <v>763</v>
      </c>
      <c r="B323" s="199" t="s">
        <v>897</v>
      </c>
      <c r="C323" s="108"/>
      <c r="D323" s="101"/>
      <c r="E323" s="101"/>
      <c r="F323" s="101"/>
      <c r="G323" s="101"/>
      <c r="H323" s="137">
        <v>1000000</v>
      </c>
      <c r="I323" s="101"/>
      <c r="J323" s="101"/>
      <c r="K323" s="101"/>
      <c r="L323" s="101"/>
      <c r="M323" s="104"/>
    </row>
    <row r="324" spans="1:256" ht="15.75" customHeight="1">
      <c r="A324" s="210" t="s">
        <v>1125</v>
      </c>
      <c r="B324" s="199" t="s">
        <v>1124</v>
      </c>
      <c r="C324" s="108"/>
      <c r="D324" s="101"/>
      <c r="E324" s="101"/>
      <c r="F324" s="101"/>
      <c r="G324" s="101"/>
      <c r="H324" s="137">
        <v>2000000</v>
      </c>
      <c r="I324" s="101"/>
      <c r="J324" s="101"/>
      <c r="K324" s="101"/>
      <c r="L324" s="101"/>
      <c r="M324" s="104"/>
    </row>
    <row r="325" spans="1:256" ht="15.75" customHeight="1">
      <c r="A325" s="210" t="s">
        <v>764</v>
      </c>
      <c r="B325" s="199" t="s">
        <v>1127</v>
      </c>
      <c r="C325" s="108"/>
      <c r="D325" s="101"/>
      <c r="E325" s="101"/>
      <c r="F325" s="101"/>
      <c r="G325" s="101"/>
      <c r="H325" s="137">
        <v>400000</v>
      </c>
      <c r="I325" s="101"/>
      <c r="J325" s="101"/>
      <c r="K325" s="101"/>
      <c r="L325" s="101"/>
      <c r="M325" s="104"/>
    </row>
    <row r="326" spans="1:256" ht="15.75" customHeight="1">
      <c r="A326" s="210" t="s">
        <v>765</v>
      </c>
      <c r="B326" s="199" t="s">
        <v>898</v>
      </c>
      <c r="C326" s="108"/>
      <c r="D326" s="101"/>
      <c r="E326" s="101"/>
      <c r="F326" s="101"/>
      <c r="G326" s="101"/>
      <c r="H326" s="137">
        <v>600000</v>
      </c>
      <c r="I326" s="101"/>
      <c r="J326" s="101"/>
      <c r="K326" s="101"/>
      <c r="L326" s="101"/>
      <c r="M326" s="104"/>
    </row>
    <row r="327" spans="1:256" s="175" customFormat="1" ht="15.75" customHeight="1">
      <c r="A327" s="210" t="s">
        <v>766</v>
      </c>
      <c r="B327" s="193" t="s">
        <v>1129</v>
      </c>
      <c r="C327" s="108"/>
      <c r="D327" s="101"/>
      <c r="E327" s="101"/>
      <c r="F327" s="101"/>
      <c r="G327" s="101"/>
      <c r="H327" s="137">
        <v>1200000</v>
      </c>
      <c r="I327" s="101"/>
      <c r="J327" s="101"/>
      <c r="K327" s="101"/>
      <c r="L327" s="101"/>
      <c r="M327" s="174"/>
    </row>
    <row r="328" spans="1:256" ht="15.75" customHeight="1">
      <c r="A328" s="210" t="s">
        <v>767</v>
      </c>
      <c r="B328" s="199" t="s">
        <v>899</v>
      </c>
      <c r="C328" s="108"/>
      <c r="D328" s="101"/>
      <c r="E328" s="101"/>
      <c r="F328" s="101"/>
      <c r="G328" s="101"/>
      <c r="H328" s="137">
        <v>600000</v>
      </c>
      <c r="I328" s="101"/>
      <c r="J328" s="101"/>
      <c r="K328" s="101"/>
      <c r="L328" s="101"/>
      <c r="M328" s="104"/>
    </row>
    <row r="329" spans="1:256" ht="15.75" customHeight="1">
      <c r="A329" s="210" t="s">
        <v>768</v>
      </c>
      <c r="B329" s="199" t="s">
        <v>900</v>
      </c>
      <c r="C329" s="108"/>
      <c r="D329" s="101"/>
      <c r="E329" s="101"/>
      <c r="F329" s="101"/>
      <c r="G329" s="101"/>
      <c r="H329" s="137">
        <v>800000</v>
      </c>
      <c r="I329" s="101"/>
      <c r="J329" s="101"/>
      <c r="K329" s="101"/>
      <c r="L329" s="101"/>
      <c r="M329" s="104"/>
    </row>
    <row r="330" spans="1:256" ht="15.75" customHeight="1">
      <c r="A330" s="210" t="s">
        <v>769</v>
      </c>
      <c r="B330" s="199" t="s">
        <v>1128</v>
      </c>
      <c r="C330" s="108"/>
      <c r="D330" s="101"/>
      <c r="E330" s="101"/>
      <c r="F330" s="101"/>
      <c r="G330" s="101"/>
      <c r="H330" s="137">
        <v>1200000</v>
      </c>
      <c r="I330" s="101"/>
      <c r="J330" s="101"/>
      <c r="K330" s="101"/>
      <c r="L330" s="101"/>
      <c r="M330" s="104"/>
    </row>
    <row r="331" spans="1:256" ht="15.75" customHeight="1">
      <c r="A331" s="117" t="s">
        <v>770</v>
      </c>
      <c r="B331" s="102" t="s">
        <v>986</v>
      </c>
      <c r="C331" s="107"/>
      <c r="D331" s="106"/>
      <c r="E331" s="106"/>
      <c r="F331" s="106"/>
      <c r="G331" s="106"/>
      <c r="H331" s="106"/>
      <c r="I331" s="106">
        <f>SUM(H332:H335)</f>
        <v>19000000</v>
      </c>
      <c r="J331" s="106"/>
      <c r="K331" s="106"/>
      <c r="L331" s="106"/>
      <c r="M331" s="104"/>
    </row>
    <row r="332" spans="1:256" ht="15.75" customHeight="1">
      <c r="A332" s="201" t="s">
        <v>771</v>
      </c>
      <c r="B332" s="79" t="s">
        <v>177</v>
      </c>
      <c r="C332" s="85"/>
      <c r="D332" s="80"/>
      <c r="E332" s="80"/>
      <c r="F332" s="80"/>
      <c r="G332" s="80"/>
      <c r="H332" s="137">
        <v>2500000</v>
      </c>
      <c r="I332" s="137"/>
      <c r="J332" s="80"/>
      <c r="K332" s="80"/>
      <c r="L332" s="80"/>
      <c r="M332" s="104"/>
    </row>
    <row r="333" spans="1:256" s="175" customFormat="1" ht="15.75" customHeight="1">
      <c r="A333" s="201" t="s">
        <v>772</v>
      </c>
      <c r="B333" s="79" t="s">
        <v>178</v>
      </c>
      <c r="C333" s="85"/>
      <c r="D333" s="80"/>
      <c r="E333" s="80"/>
      <c r="F333" s="80"/>
      <c r="G333" s="80"/>
      <c r="H333" s="137">
        <v>15000000</v>
      </c>
      <c r="I333" s="137"/>
      <c r="J333" s="80"/>
      <c r="K333" s="80"/>
      <c r="L333" s="80"/>
      <c r="M333" s="174"/>
    </row>
    <row r="334" spans="1:256" ht="15.75" customHeight="1">
      <c r="A334" s="201" t="s">
        <v>773</v>
      </c>
      <c r="B334" s="200" t="s">
        <v>529</v>
      </c>
      <c r="C334" s="85"/>
      <c r="D334" s="80"/>
      <c r="E334" s="80"/>
      <c r="F334" s="80"/>
      <c r="G334" s="80"/>
      <c r="H334" s="137">
        <v>500000</v>
      </c>
      <c r="I334" s="137"/>
      <c r="J334" s="80"/>
      <c r="K334" s="80"/>
      <c r="L334" s="80"/>
      <c r="M334" s="104"/>
    </row>
    <row r="335" spans="1:256" ht="15.75" customHeight="1">
      <c r="A335" s="201" t="s">
        <v>987</v>
      </c>
      <c r="B335" s="200" t="s">
        <v>988</v>
      </c>
      <c r="C335" s="85"/>
      <c r="D335" s="80"/>
      <c r="E335" s="80"/>
      <c r="F335" s="80"/>
      <c r="G335" s="80"/>
      <c r="H335" s="137">
        <v>1000000</v>
      </c>
      <c r="I335" s="137"/>
      <c r="J335" s="80"/>
      <c r="K335" s="80"/>
      <c r="L335" s="80"/>
      <c r="M335" s="104"/>
    </row>
    <row r="336" spans="1:256" s="254" customFormat="1" ht="15.75" customHeight="1">
      <c r="A336" s="201" t="s">
        <v>774</v>
      </c>
      <c r="B336" s="79" t="s">
        <v>179</v>
      </c>
      <c r="C336" s="85"/>
      <c r="D336" s="80"/>
      <c r="E336" s="80"/>
      <c r="F336" s="80"/>
      <c r="G336" s="80"/>
      <c r="H336" s="137"/>
      <c r="I336" s="137">
        <v>2500000</v>
      </c>
      <c r="J336" s="80"/>
      <c r="K336" s="80"/>
      <c r="L336" s="80"/>
      <c r="M336" s="126"/>
      <c r="N336" s="181"/>
      <c r="O336" s="181"/>
      <c r="P336" s="181"/>
      <c r="Q336" s="181"/>
      <c r="R336" s="181"/>
      <c r="S336" s="181"/>
      <c r="T336" s="181"/>
      <c r="U336" s="181"/>
      <c r="V336" s="181"/>
      <c r="W336" s="181"/>
      <c r="X336" s="181"/>
      <c r="Y336" s="181"/>
      <c r="Z336" s="181"/>
      <c r="AA336" s="181"/>
      <c r="AB336" s="181"/>
      <c r="AC336" s="181"/>
      <c r="AD336" s="181"/>
      <c r="AE336" s="181"/>
      <c r="AF336" s="181"/>
      <c r="AG336" s="181"/>
      <c r="AH336" s="181"/>
      <c r="AI336" s="181"/>
      <c r="AJ336" s="181"/>
      <c r="AK336" s="181"/>
      <c r="AL336" s="181"/>
      <c r="AM336" s="181"/>
      <c r="AN336" s="181"/>
      <c r="AO336" s="181"/>
      <c r="AP336" s="181"/>
      <c r="AQ336" s="181"/>
      <c r="AR336" s="181"/>
      <c r="AS336" s="181"/>
      <c r="AT336" s="181"/>
      <c r="AU336" s="181"/>
      <c r="AV336" s="181"/>
      <c r="AW336" s="181"/>
      <c r="AX336" s="181"/>
      <c r="AY336" s="181"/>
      <c r="AZ336" s="181"/>
      <c r="BA336" s="181"/>
      <c r="BB336" s="181"/>
      <c r="BC336" s="181"/>
      <c r="BD336" s="181"/>
      <c r="BE336" s="181"/>
      <c r="BF336" s="181"/>
      <c r="BG336" s="181"/>
      <c r="BH336" s="181"/>
      <c r="BI336" s="181"/>
      <c r="BJ336" s="181"/>
      <c r="BK336" s="181"/>
      <c r="BL336" s="181"/>
      <c r="BM336" s="181"/>
      <c r="BN336" s="181"/>
      <c r="BO336" s="181"/>
      <c r="BP336" s="181"/>
      <c r="BQ336" s="181"/>
      <c r="BR336" s="181"/>
      <c r="BS336" s="181"/>
      <c r="BT336" s="181"/>
      <c r="BU336" s="181"/>
      <c r="BV336" s="181"/>
      <c r="BW336" s="181"/>
      <c r="BX336" s="181"/>
      <c r="BY336" s="181"/>
      <c r="BZ336" s="181"/>
      <c r="CA336" s="181"/>
      <c r="CB336" s="181"/>
      <c r="CC336" s="181"/>
      <c r="CD336" s="181"/>
      <c r="CE336" s="181"/>
      <c r="CF336" s="181"/>
      <c r="CG336" s="181"/>
      <c r="CH336" s="181"/>
      <c r="CI336" s="181"/>
      <c r="CJ336" s="181"/>
      <c r="CK336" s="181"/>
      <c r="CL336" s="181"/>
      <c r="CM336" s="181"/>
      <c r="CN336" s="181"/>
      <c r="CO336" s="181"/>
      <c r="CP336" s="181"/>
      <c r="CQ336" s="181"/>
      <c r="CR336" s="181"/>
      <c r="CS336" s="181"/>
      <c r="CT336" s="181"/>
      <c r="CU336" s="181"/>
      <c r="CV336" s="181"/>
      <c r="CW336" s="181"/>
      <c r="CX336" s="181"/>
      <c r="CY336" s="181"/>
      <c r="CZ336" s="181"/>
      <c r="DA336" s="181"/>
      <c r="DB336" s="181"/>
      <c r="DC336" s="181"/>
      <c r="DD336" s="181"/>
      <c r="DE336" s="181"/>
      <c r="DF336" s="181"/>
      <c r="DG336" s="181"/>
      <c r="DH336" s="181"/>
      <c r="DI336" s="181"/>
      <c r="DJ336" s="181"/>
      <c r="DK336" s="181"/>
      <c r="DL336" s="181"/>
      <c r="DM336" s="181"/>
      <c r="DN336" s="181"/>
      <c r="DO336" s="181"/>
      <c r="DP336" s="181"/>
      <c r="DQ336" s="181"/>
      <c r="DR336" s="181"/>
      <c r="DS336" s="181"/>
      <c r="DT336" s="181"/>
      <c r="DU336" s="181"/>
      <c r="DV336" s="181"/>
      <c r="DW336" s="181"/>
      <c r="DX336" s="181"/>
      <c r="DY336" s="181"/>
      <c r="DZ336" s="181"/>
      <c r="EA336" s="181"/>
      <c r="EB336" s="181"/>
      <c r="EC336" s="181"/>
      <c r="ED336" s="181"/>
      <c r="EE336" s="181"/>
      <c r="EF336" s="181"/>
      <c r="EG336" s="181"/>
      <c r="EH336" s="181"/>
      <c r="EI336" s="181"/>
      <c r="EJ336" s="181"/>
      <c r="EK336" s="181"/>
      <c r="EL336" s="181"/>
      <c r="EM336" s="181"/>
      <c r="EN336" s="181"/>
      <c r="EO336" s="181"/>
      <c r="EP336" s="181"/>
      <c r="EQ336" s="181"/>
      <c r="ER336" s="181"/>
      <c r="ES336" s="181"/>
      <c r="ET336" s="181"/>
      <c r="EU336" s="181"/>
      <c r="EV336" s="181"/>
      <c r="EW336" s="181"/>
      <c r="EX336" s="181"/>
      <c r="EY336" s="181"/>
      <c r="EZ336" s="181"/>
      <c r="FA336" s="181"/>
      <c r="FB336" s="181"/>
      <c r="FC336" s="181"/>
      <c r="FD336" s="181"/>
      <c r="FE336" s="181"/>
      <c r="FF336" s="181"/>
      <c r="FG336" s="181"/>
      <c r="FH336" s="181"/>
      <c r="FI336" s="181"/>
      <c r="FJ336" s="181"/>
      <c r="FK336" s="181"/>
      <c r="FL336" s="181"/>
      <c r="FM336" s="181"/>
      <c r="FN336" s="181"/>
      <c r="FO336" s="181"/>
      <c r="FP336" s="181"/>
      <c r="FQ336" s="181"/>
      <c r="FR336" s="181"/>
      <c r="FS336" s="181"/>
      <c r="FT336" s="181"/>
      <c r="FU336" s="181"/>
      <c r="FV336" s="181"/>
      <c r="FW336" s="181"/>
      <c r="FX336" s="181"/>
      <c r="FY336" s="181"/>
      <c r="FZ336" s="181"/>
      <c r="GA336" s="181"/>
      <c r="GB336" s="181"/>
      <c r="GC336" s="181"/>
      <c r="GD336" s="181"/>
      <c r="GE336" s="181"/>
      <c r="GF336" s="181"/>
      <c r="GG336" s="181"/>
      <c r="GH336" s="181"/>
      <c r="GI336" s="181"/>
      <c r="GJ336" s="181"/>
      <c r="GK336" s="181"/>
      <c r="GL336" s="181"/>
      <c r="GM336" s="181"/>
      <c r="GN336" s="181"/>
      <c r="GO336" s="181"/>
      <c r="GP336" s="181"/>
      <c r="GQ336" s="181"/>
      <c r="GR336" s="181"/>
      <c r="GS336" s="181"/>
      <c r="GT336" s="181"/>
      <c r="GU336" s="181"/>
      <c r="GV336" s="181"/>
      <c r="GW336" s="181"/>
      <c r="GX336" s="181"/>
      <c r="GY336" s="181"/>
      <c r="GZ336" s="181"/>
      <c r="HA336" s="181"/>
      <c r="HB336" s="181"/>
      <c r="HC336" s="181"/>
      <c r="HD336" s="181"/>
      <c r="HE336" s="181"/>
      <c r="HF336" s="181"/>
      <c r="HG336" s="181"/>
      <c r="HH336" s="181"/>
      <c r="HI336" s="181"/>
      <c r="HJ336" s="181"/>
      <c r="HK336" s="181"/>
      <c r="HL336" s="181"/>
      <c r="HM336" s="181"/>
      <c r="HN336" s="181"/>
      <c r="HO336" s="181"/>
      <c r="HP336" s="181"/>
      <c r="HQ336" s="181"/>
      <c r="HR336" s="181"/>
      <c r="HS336" s="181"/>
      <c r="HT336" s="181"/>
      <c r="HU336" s="181"/>
      <c r="HV336" s="181"/>
      <c r="HW336" s="181"/>
      <c r="HX336" s="181"/>
      <c r="HY336" s="181"/>
      <c r="HZ336" s="181"/>
      <c r="IA336" s="181"/>
      <c r="IB336" s="181"/>
      <c r="IC336" s="181"/>
      <c r="ID336" s="181"/>
      <c r="IE336" s="181"/>
      <c r="IF336" s="181"/>
      <c r="IG336" s="181"/>
      <c r="IH336" s="181"/>
      <c r="II336" s="181"/>
      <c r="IJ336" s="181"/>
      <c r="IK336" s="181"/>
      <c r="IL336" s="181"/>
      <c r="IM336" s="181"/>
      <c r="IN336" s="181"/>
      <c r="IO336" s="181"/>
      <c r="IP336" s="181"/>
      <c r="IQ336" s="181"/>
      <c r="IR336" s="181"/>
      <c r="IS336" s="181"/>
      <c r="IT336" s="181"/>
      <c r="IU336" s="181"/>
      <c r="IV336" s="181"/>
    </row>
    <row r="337" spans="1:13" s="181" customFormat="1" ht="15.75" customHeight="1">
      <c r="A337" s="201" t="s">
        <v>775</v>
      </c>
      <c r="B337" s="79" t="s">
        <v>180</v>
      </c>
      <c r="C337" s="85"/>
      <c r="D337" s="80"/>
      <c r="E337" s="80"/>
      <c r="F337" s="80"/>
      <c r="G337" s="80"/>
      <c r="H337" s="137"/>
      <c r="I337" s="137">
        <v>10000000</v>
      </c>
      <c r="J337" s="80"/>
      <c r="K337" s="80"/>
      <c r="L337" s="80"/>
      <c r="M337" s="126"/>
    </row>
    <row r="338" spans="1:13" s="181" customFormat="1" ht="15.75" customHeight="1">
      <c r="A338" s="117" t="s">
        <v>776</v>
      </c>
      <c r="B338" s="102" t="s">
        <v>181</v>
      </c>
      <c r="C338" s="107"/>
      <c r="D338" s="106"/>
      <c r="E338" s="106"/>
      <c r="F338" s="106"/>
      <c r="G338" s="106"/>
      <c r="H338" s="106"/>
      <c r="I338" s="106">
        <f>SUM(H339:H343)</f>
        <v>6900000</v>
      </c>
      <c r="J338" s="106"/>
      <c r="K338" s="106"/>
      <c r="L338" s="106"/>
      <c r="M338" s="126"/>
    </row>
    <row r="339" spans="1:13" ht="15.75" customHeight="1">
      <c r="A339" s="201" t="s">
        <v>777</v>
      </c>
      <c r="B339" s="200" t="s">
        <v>1132</v>
      </c>
      <c r="C339" s="85"/>
      <c r="D339" s="80"/>
      <c r="E339" s="80"/>
      <c r="F339" s="80"/>
      <c r="G339" s="80"/>
      <c r="H339" s="137">
        <v>600000</v>
      </c>
      <c r="I339" s="80"/>
      <c r="J339" s="80"/>
      <c r="K339" s="80"/>
      <c r="L339" s="80"/>
      <c r="M339" s="104"/>
    </row>
    <row r="340" spans="1:13" ht="15.75" customHeight="1">
      <c r="A340" s="201" t="s">
        <v>778</v>
      </c>
      <c r="B340" s="200" t="s">
        <v>1133</v>
      </c>
      <c r="C340" s="85"/>
      <c r="D340" s="80"/>
      <c r="E340" s="80"/>
      <c r="F340" s="80"/>
      <c r="G340" s="80"/>
      <c r="H340" s="137">
        <v>1000000</v>
      </c>
      <c r="I340" s="80"/>
      <c r="J340" s="80"/>
      <c r="K340" s="80"/>
      <c r="L340" s="80"/>
      <c r="M340" s="104"/>
    </row>
    <row r="341" spans="1:13" s="256" customFormat="1" ht="15.75" customHeight="1">
      <c r="A341" s="201" t="s">
        <v>1134</v>
      </c>
      <c r="B341" s="79" t="s">
        <v>182</v>
      </c>
      <c r="C341" s="85"/>
      <c r="D341" s="80"/>
      <c r="E341" s="80"/>
      <c r="F341" s="80"/>
      <c r="G341" s="80"/>
      <c r="H341" s="137">
        <v>3000000</v>
      </c>
      <c r="I341" s="80"/>
      <c r="J341" s="80"/>
      <c r="K341" s="80"/>
      <c r="L341" s="80"/>
      <c r="M341" s="255"/>
    </row>
    <row r="342" spans="1:13" ht="16.350000000000001" customHeight="1">
      <c r="A342" s="201" t="s">
        <v>779</v>
      </c>
      <c r="B342" s="200" t="s">
        <v>1135</v>
      </c>
      <c r="C342" s="85"/>
      <c r="D342" s="80"/>
      <c r="E342" s="80"/>
      <c r="F342" s="80"/>
      <c r="G342" s="80"/>
      <c r="H342" s="137">
        <v>300000</v>
      </c>
      <c r="I342" s="80"/>
      <c r="J342" s="80"/>
      <c r="K342" s="80"/>
      <c r="L342" s="80"/>
      <c r="M342" s="104"/>
    </row>
    <row r="343" spans="1:13" ht="16.350000000000001" customHeight="1">
      <c r="A343" s="201" t="s">
        <v>780</v>
      </c>
      <c r="B343" s="79" t="s">
        <v>183</v>
      </c>
      <c r="C343" s="85"/>
      <c r="D343" s="80"/>
      <c r="E343" s="80"/>
      <c r="F343" s="80"/>
      <c r="G343" s="80"/>
      <c r="H343" s="137">
        <v>2000000</v>
      </c>
      <c r="I343" s="80"/>
      <c r="J343" s="80"/>
      <c r="K343" s="80"/>
      <c r="L343" s="80"/>
      <c r="M343" s="104"/>
    </row>
    <row r="344" spans="1:13" ht="16.350000000000001" customHeight="1">
      <c r="A344" s="117" t="s">
        <v>781</v>
      </c>
      <c r="B344" s="102" t="s">
        <v>184</v>
      </c>
      <c r="C344" s="107"/>
      <c r="D344" s="106"/>
      <c r="E344" s="106"/>
      <c r="F344" s="106"/>
      <c r="G344" s="106"/>
      <c r="H344" s="106"/>
      <c r="I344" s="106">
        <f>SUM(H345:H370)</f>
        <v>26120000</v>
      </c>
      <c r="J344" s="106"/>
      <c r="K344" s="106"/>
      <c r="L344" s="106"/>
      <c r="M344" s="104"/>
    </row>
    <row r="345" spans="1:13" ht="16.350000000000001" customHeight="1">
      <c r="A345" s="201" t="s">
        <v>782</v>
      </c>
      <c r="B345" s="79" t="s">
        <v>127</v>
      </c>
      <c r="C345" s="85"/>
      <c r="D345" s="80"/>
      <c r="E345" s="80"/>
      <c r="F345" s="80"/>
      <c r="G345" s="80"/>
      <c r="H345" s="101">
        <v>1200000</v>
      </c>
      <c r="I345" s="80"/>
      <c r="J345" s="80"/>
      <c r="K345" s="80"/>
      <c r="L345" s="80"/>
      <c r="M345" s="104"/>
    </row>
    <row r="346" spans="1:13" ht="16.350000000000001" customHeight="1">
      <c r="A346" s="201" t="s">
        <v>783</v>
      </c>
      <c r="B346" s="79" t="s">
        <v>136</v>
      </c>
      <c r="C346" s="85"/>
      <c r="D346" s="80"/>
      <c r="E346" s="80"/>
      <c r="F346" s="80"/>
      <c r="G346" s="80"/>
      <c r="H346" s="101">
        <v>1500000</v>
      </c>
      <c r="I346" s="80"/>
      <c r="J346" s="80"/>
      <c r="K346" s="80"/>
      <c r="L346" s="80"/>
      <c r="M346" s="104"/>
    </row>
    <row r="347" spans="1:13" ht="16.350000000000001" customHeight="1">
      <c r="A347" s="201" t="s">
        <v>784</v>
      </c>
      <c r="B347" s="79" t="s">
        <v>128</v>
      </c>
      <c r="C347" s="85"/>
      <c r="D347" s="80"/>
      <c r="E347" s="80"/>
      <c r="F347" s="80"/>
      <c r="G347" s="80"/>
      <c r="H347" s="101">
        <v>1000000</v>
      </c>
      <c r="I347" s="80"/>
      <c r="J347" s="80"/>
      <c r="K347" s="80"/>
      <c r="L347" s="80"/>
      <c r="M347" s="104"/>
    </row>
    <row r="348" spans="1:13" s="181" customFormat="1" ht="16.350000000000001" customHeight="1">
      <c r="A348" s="201" t="s">
        <v>785</v>
      </c>
      <c r="B348" s="200" t="s">
        <v>970</v>
      </c>
      <c r="C348" s="85"/>
      <c r="D348" s="80"/>
      <c r="E348" s="80"/>
      <c r="F348" s="80"/>
      <c r="G348" s="80"/>
      <c r="H348" s="101">
        <v>500000</v>
      </c>
      <c r="I348" s="80"/>
      <c r="J348" s="80"/>
      <c r="K348" s="80"/>
      <c r="L348" s="80"/>
      <c r="M348" s="126"/>
    </row>
    <row r="349" spans="1:13" ht="16.350000000000001" customHeight="1">
      <c r="A349" s="201" t="s">
        <v>786</v>
      </c>
      <c r="B349" s="79" t="s">
        <v>185</v>
      </c>
      <c r="C349" s="85"/>
      <c r="D349" s="80"/>
      <c r="E349" s="80"/>
      <c r="F349" s="80"/>
      <c r="G349" s="80"/>
      <c r="H349" s="101">
        <v>500000</v>
      </c>
      <c r="I349" s="80"/>
      <c r="J349" s="80"/>
      <c r="K349" s="80"/>
      <c r="L349" s="80"/>
      <c r="M349" s="104"/>
    </row>
    <row r="350" spans="1:13" ht="16.350000000000001" customHeight="1">
      <c r="A350" s="201" t="s">
        <v>787</v>
      </c>
      <c r="B350" s="79" t="s">
        <v>420</v>
      </c>
      <c r="C350" s="85"/>
      <c r="D350" s="80"/>
      <c r="E350" s="80"/>
      <c r="F350" s="80"/>
      <c r="G350" s="80"/>
      <c r="H350" s="101">
        <v>400000</v>
      </c>
      <c r="I350" s="80"/>
      <c r="J350" s="80"/>
      <c r="K350" s="80"/>
      <c r="L350" s="80"/>
      <c r="M350" s="104"/>
    </row>
    <row r="351" spans="1:13" ht="16.350000000000001" customHeight="1">
      <c r="A351" s="201" t="s">
        <v>788</v>
      </c>
      <c r="B351" s="79" t="s">
        <v>421</v>
      </c>
      <c r="C351" s="85"/>
      <c r="D351" s="80"/>
      <c r="E351" s="80"/>
      <c r="F351" s="80"/>
      <c r="G351" s="80"/>
      <c r="H351" s="101">
        <v>20000</v>
      </c>
      <c r="I351" s="80"/>
      <c r="J351" s="80"/>
      <c r="K351" s="80"/>
      <c r="L351" s="80"/>
      <c r="M351" s="104"/>
    </row>
    <row r="352" spans="1:13" ht="16.350000000000001" customHeight="1">
      <c r="A352" s="201" t="s">
        <v>789</v>
      </c>
      <c r="B352" s="79" t="s">
        <v>129</v>
      </c>
      <c r="C352" s="85"/>
      <c r="D352" s="80"/>
      <c r="E352" s="80"/>
      <c r="F352" s="80"/>
      <c r="G352" s="80"/>
      <c r="H352" s="137">
        <v>6000000</v>
      </c>
      <c r="I352" s="80"/>
      <c r="J352" s="80"/>
      <c r="K352" s="80"/>
      <c r="L352" s="80"/>
      <c r="M352" s="104"/>
    </row>
    <row r="353" spans="1:13" ht="16.350000000000001" customHeight="1">
      <c r="A353" s="289" t="s">
        <v>790</v>
      </c>
      <c r="B353" s="149" t="s">
        <v>130</v>
      </c>
      <c r="C353" s="132"/>
      <c r="D353" s="133"/>
      <c r="E353" s="133"/>
      <c r="F353" s="133"/>
      <c r="G353" s="133"/>
      <c r="H353" s="133">
        <v>300000</v>
      </c>
      <c r="I353" s="133"/>
      <c r="J353" s="133"/>
      <c r="K353" s="133"/>
      <c r="L353" s="133"/>
      <c r="M353" s="104"/>
    </row>
    <row r="354" spans="1:13" ht="30.75" customHeight="1">
      <c r="A354" s="224" t="s">
        <v>475</v>
      </c>
      <c r="B354" s="110"/>
      <c r="C354" s="111"/>
      <c r="D354" s="110"/>
      <c r="E354" s="110"/>
      <c r="F354" s="110"/>
      <c r="G354" s="110"/>
      <c r="H354" s="110"/>
      <c r="I354" s="110"/>
      <c r="J354" s="202" t="s">
        <v>1378</v>
      </c>
      <c r="K354" s="110"/>
      <c r="L354" s="288" t="s">
        <v>591</v>
      </c>
      <c r="M354" s="104"/>
    </row>
    <row r="355" spans="1:13" ht="21" customHeight="1">
      <c r="A355" s="120" t="s">
        <v>2</v>
      </c>
      <c r="B355" s="109" t="s">
        <v>3</v>
      </c>
      <c r="C355" s="109"/>
      <c r="D355" s="109" t="s">
        <v>76</v>
      </c>
      <c r="E355" s="109" t="s">
        <v>77</v>
      </c>
      <c r="F355" s="109" t="s">
        <v>78</v>
      </c>
      <c r="G355" s="109" t="s">
        <v>79</v>
      </c>
      <c r="H355" s="109" t="s">
        <v>80</v>
      </c>
      <c r="I355" s="109" t="s">
        <v>81</v>
      </c>
      <c r="J355" s="109" t="s">
        <v>82</v>
      </c>
      <c r="K355" s="109" t="s">
        <v>7</v>
      </c>
      <c r="L355" s="109" t="s">
        <v>83</v>
      </c>
      <c r="M355" s="104"/>
    </row>
    <row r="356" spans="1:13" ht="15.75" customHeight="1">
      <c r="A356" s="201" t="s">
        <v>791</v>
      </c>
      <c r="B356" s="200" t="s">
        <v>969</v>
      </c>
      <c r="C356" s="85"/>
      <c r="D356" s="80"/>
      <c r="E356" s="80"/>
      <c r="F356" s="80"/>
      <c r="G356" s="80"/>
      <c r="H356" s="101">
        <v>800000</v>
      </c>
      <c r="I356" s="80"/>
      <c r="J356" s="80"/>
      <c r="K356" s="80"/>
      <c r="L356" s="80"/>
      <c r="M356" s="104"/>
    </row>
    <row r="357" spans="1:13" ht="15.75" customHeight="1">
      <c r="A357" s="201" t="s">
        <v>792</v>
      </c>
      <c r="B357" s="79" t="s">
        <v>131</v>
      </c>
      <c r="C357" s="85"/>
      <c r="D357" s="80"/>
      <c r="E357" s="80"/>
      <c r="F357" s="80" t="s">
        <v>39</v>
      </c>
      <c r="G357" s="80" t="s">
        <v>39</v>
      </c>
      <c r="H357" s="101">
        <v>1000000</v>
      </c>
      <c r="I357" s="80"/>
      <c r="J357" s="80"/>
      <c r="K357" s="80"/>
      <c r="L357" s="80"/>
      <c r="M357" s="104"/>
    </row>
    <row r="358" spans="1:13" ht="15.75" customHeight="1">
      <c r="A358" s="201" t="s">
        <v>793</v>
      </c>
      <c r="B358" s="79" t="s">
        <v>132</v>
      </c>
      <c r="C358" s="85"/>
      <c r="D358" s="80"/>
      <c r="E358" s="80"/>
      <c r="F358" s="80" t="s">
        <v>39</v>
      </c>
      <c r="G358" s="80" t="s">
        <v>39</v>
      </c>
      <c r="H358" s="101">
        <v>1500000</v>
      </c>
      <c r="I358" s="80"/>
      <c r="J358" s="80"/>
      <c r="K358" s="80"/>
      <c r="L358" s="80"/>
      <c r="M358" s="104"/>
    </row>
    <row r="359" spans="1:13" ht="15.75" customHeight="1">
      <c r="A359" s="201" t="s">
        <v>794</v>
      </c>
      <c r="B359" s="100" t="s">
        <v>133</v>
      </c>
      <c r="C359" s="108"/>
      <c r="D359" s="101"/>
      <c r="E359" s="101"/>
      <c r="F359" s="101"/>
      <c r="G359" s="101"/>
      <c r="H359" s="101">
        <v>1000000</v>
      </c>
      <c r="I359" s="101"/>
      <c r="J359" s="101"/>
      <c r="K359" s="101"/>
      <c r="L359" s="101"/>
      <c r="M359" s="104"/>
    </row>
    <row r="360" spans="1:13" ht="15.75" customHeight="1">
      <c r="A360" s="201" t="s">
        <v>795</v>
      </c>
      <c r="B360" s="100" t="s">
        <v>422</v>
      </c>
      <c r="C360" s="108"/>
      <c r="D360" s="101"/>
      <c r="E360" s="101"/>
      <c r="F360" s="101"/>
      <c r="G360" s="101"/>
      <c r="H360" s="101">
        <v>2000000</v>
      </c>
      <c r="I360" s="101"/>
      <c r="J360" s="101"/>
      <c r="K360" s="101"/>
      <c r="L360" s="101"/>
      <c r="M360" s="104"/>
    </row>
    <row r="361" spans="1:13" ht="15.75" customHeight="1">
      <c r="A361" s="201" t="s">
        <v>796</v>
      </c>
      <c r="B361" s="100" t="s">
        <v>423</v>
      </c>
      <c r="C361" s="108"/>
      <c r="D361" s="101"/>
      <c r="E361" s="101"/>
      <c r="F361" s="101"/>
      <c r="G361" s="101"/>
      <c r="H361" s="101">
        <v>400000</v>
      </c>
      <c r="I361" s="101"/>
      <c r="J361" s="101"/>
      <c r="K361" s="101"/>
      <c r="L361" s="101"/>
      <c r="M361" s="104"/>
    </row>
    <row r="362" spans="1:13" ht="16.350000000000001" customHeight="1">
      <c r="A362" s="201" t="s">
        <v>797</v>
      </c>
      <c r="B362" s="199" t="s">
        <v>973</v>
      </c>
      <c r="C362" s="108"/>
      <c r="D362" s="101"/>
      <c r="E362" s="101"/>
      <c r="F362" s="101"/>
      <c r="G362" s="101"/>
      <c r="H362" s="101">
        <v>200000</v>
      </c>
      <c r="I362" s="101"/>
      <c r="J362" s="101"/>
      <c r="K362" s="101"/>
      <c r="L362" s="101"/>
      <c r="M362" s="104"/>
    </row>
    <row r="363" spans="1:13" ht="16.350000000000001" customHeight="1">
      <c r="A363" s="201" t="s">
        <v>798</v>
      </c>
      <c r="B363" s="199" t="s">
        <v>972</v>
      </c>
      <c r="C363" s="108"/>
      <c r="D363" s="101"/>
      <c r="E363" s="101"/>
      <c r="F363" s="101"/>
      <c r="G363" s="101"/>
      <c r="H363" s="101">
        <v>800000</v>
      </c>
      <c r="I363" s="101"/>
      <c r="J363" s="101"/>
      <c r="K363" s="101"/>
      <c r="L363" s="101"/>
      <c r="M363" s="104"/>
    </row>
    <row r="364" spans="1:13" s="175" customFormat="1" ht="16.350000000000001" customHeight="1">
      <c r="A364" s="201" t="s">
        <v>799</v>
      </c>
      <c r="B364" s="200" t="s">
        <v>1136</v>
      </c>
      <c r="C364" s="85"/>
      <c r="D364" s="80"/>
      <c r="E364" s="80"/>
      <c r="F364" s="80"/>
      <c r="G364" s="80"/>
      <c r="H364" s="101">
        <v>1500000</v>
      </c>
      <c r="I364" s="80"/>
      <c r="J364" s="80"/>
      <c r="K364" s="80"/>
      <c r="L364" s="80"/>
      <c r="M364" s="174"/>
    </row>
    <row r="365" spans="1:13" ht="16.350000000000001" customHeight="1">
      <c r="A365" s="201" t="s">
        <v>800</v>
      </c>
      <c r="B365" s="200" t="s">
        <v>971</v>
      </c>
      <c r="C365" s="85"/>
      <c r="D365" s="80"/>
      <c r="E365" s="80"/>
      <c r="F365" s="80"/>
      <c r="G365" s="80"/>
      <c r="H365" s="101">
        <v>1000000</v>
      </c>
      <c r="I365" s="80"/>
      <c r="J365" s="80"/>
      <c r="K365" s="80"/>
      <c r="L365" s="80"/>
      <c r="M365" s="104"/>
    </row>
    <row r="366" spans="1:13" ht="16.350000000000001" customHeight="1">
      <c r="A366" s="201" t="s">
        <v>801</v>
      </c>
      <c r="B366" s="79" t="s">
        <v>424</v>
      </c>
      <c r="C366" s="85"/>
      <c r="D366" s="80"/>
      <c r="E366" s="80"/>
      <c r="F366" s="80"/>
      <c r="G366" s="80"/>
      <c r="H366" s="101">
        <v>500000</v>
      </c>
      <c r="I366" s="80"/>
      <c r="J366" s="80"/>
      <c r="K366" s="80"/>
      <c r="L366" s="80"/>
      <c r="M366" s="104"/>
    </row>
    <row r="367" spans="1:13" ht="16.350000000000001" customHeight="1">
      <c r="A367" s="201" t="s">
        <v>802</v>
      </c>
      <c r="B367" s="200" t="s">
        <v>557</v>
      </c>
      <c r="C367" s="85"/>
      <c r="D367" s="80"/>
      <c r="E367" s="80"/>
      <c r="F367" s="80"/>
      <c r="G367" s="80"/>
      <c r="H367" s="101">
        <v>1000000</v>
      </c>
      <c r="I367" s="80"/>
      <c r="J367" s="80"/>
      <c r="K367" s="80"/>
      <c r="L367" s="80"/>
      <c r="M367" s="104"/>
    </row>
    <row r="368" spans="1:13" ht="16.350000000000001" customHeight="1">
      <c r="A368" s="201" t="s">
        <v>803</v>
      </c>
      <c r="B368" s="79" t="s">
        <v>134</v>
      </c>
      <c r="C368" s="85"/>
      <c r="D368" s="80"/>
      <c r="E368" s="80"/>
      <c r="F368" s="80"/>
      <c r="G368" s="80"/>
      <c r="H368" s="101">
        <v>2000000</v>
      </c>
      <c r="I368" s="80"/>
      <c r="J368" s="80"/>
      <c r="K368" s="80"/>
      <c r="L368" s="80"/>
      <c r="M368" s="104"/>
    </row>
    <row r="369" spans="1:13" ht="16.350000000000001" customHeight="1">
      <c r="A369" s="210" t="s">
        <v>856</v>
      </c>
      <c r="B369" s="199" t="s">
        <v>854</v>
      </c>
      <c r="C369" s="108"/>
      <c r="D369" s="101"/>
      <c r="E369" s="101"/>
      <c r="F369" s="101"/>
      <c r="G369" s="101"/>
      <c r="H369" s="101">
        <v>500000</v>
      </c>
      <c r="I369" s="101"/>
      <c r="J369" s="101"/>
      <c r="K369" s="101"/>
      <c r="L369" s="101"/>
      <c r="M369" s="104"/>
    </row>
    <row r="370" spans="1:13" ht="16.350000000000001" customHeight="1">
      <c r="A370" s="210" t="s">
        <v>857</v>
      </c>
      <c r="B370" s="199" t="s">
        <v>855</v>
      </c>
      <c r="C370" s="108"/>
      <c r="D370" s="101"/>
      <c r="E370" s="101"/>
      <c r="F370" s="101"/>
      <c r="G370" s="101"/>
      <c r="H370" s="101">
        <v>500000</v>
      </c>
      <c r="I370" s="101"/>
      <c r="J370" s="101"/>
      <c r="K370" s="101"/>
      <c r="L370" s="101"/>
      <c r="M370" s="104"/>
    </row>
    <row r="371" spans="1:13" ht="16.350000000000001" customHeight="1">
      <c r="A371" s="117" t="s">
        <v>804</v>
      </c>
      <c r="B371" s="102" t="s">
        <v>186</v>
      </c>
      <c r="C371" s="107"/>
      <c r="D371" s="106"/>
      <c r="E371" s="106"/>
      <c r="F371" s="106"/>
      <c r="G371" s="106"/>
      <c r="H371" s="115"/>
      <c r="I371" s="106">
        <f>SUM(H372:H376)</f>
        <v>18000000</v>
      </c>
      <c r="J371" s="106"/>
      <c r="K371" s="106"/>
      <c r="L371" s="106"/>
      <c r="M371" s="104"/>
    </row>
    <row r="372" spans="1:13" ht="16.350000000000001" customHeight="1">
      <c r="A372" s="201" t="s">
        <v>1137</v>
      </c>
      <c r="B372" s="79" t="s">
        <v>187</v>
      </c>
      <c r="C372" s="85"/>
      <c r="D372" s="80"/>
      <c r="E372" s="80"/>
      <c r="F372" s="80"/>
      <c r="G372" s="80"/>
      <c r="H372" s="101">
        <v>1000000</v>
      </c>
      <c r="I372" s="80" t="s">
        <v>39</v>
      </c>
      <c r="J372" s="80"/>
      <c r="K372" s="80"/>
      <c r="L372" s="80"/>
      <c r="M372" s="104"/>
    </row>
    <row r="373" spans="1:13" ht="16.350000000000001" customHeight="1">
      <c r="A373" s="201" t="s">
        <v>805</v>
      </c>
      <c r="B373" s="200" t="s">
        <v>455</v>
      </c>
      <c r="C373" s="85"/>
      <c r="D373" s="80"/>
      <c r="E373" s="80"/>
      <c r="F373" s="80"/>
      <c r="G373" s="80"/>
      <c r="H373" s="101">
        <v>7000000</v>
      </c>
      <c r="I373" s="80"/>
      <c r="J373" s="80"/>
      <c r="K373" s="80"/>
      <c r="L373" s="80"/>
      <c r="M373" s="104"/>
    </row>
    <row r="374" spans="1:13" ht="16.350000000000001" customHeight="1">
      <c r="A374" s="210" t="s">
        <v>806</v>
      </c>
      <c r="B374" s="199" t="s">
        <v>1138</v>
      </c>
      <c r="C374" s="108"/>
      <c r="D374" s="101"/>
      <c r="E374" s="101"/>
      <c r="F374" s="101"/>
      <c r="G374" s="101"/>
      <c r="H374" s="101">
        <v>6000000</v>
      </c>
      <c r="I374" s="101"/>
      <c r="J374" s="101"/>
      <c r="K374" s="101"/>
      <c r="L374" s="101"/>
      <c r="M374" s="104"/>
    </row>
    <row r="375" spans="1:13" ht="16.350000000000001" customHeight="1">
      <c r="A375" s="210" t="s">
        <v>807</v>
      </c>
      <c r="B375" s="199" t="s">
        <v>1139</v>
      </c>
      <c r="C375" s="108"/>
      <c r="D375" s="101"/>
      <c r="E375" s="101"/>
      <c r="F375" s="101"/>
      <c r="G375" s="101"/>
      <c r="H375" s="101">
        <v>2000000</v>
      </c>
      <c r="I375" s="101"/>
      <c r="J375" s="101"/>
      <c r="K375" s="101"/>
      <c r="L375" s="101"/>
      <c r="M375" s="104"/>
    </row>
    <row r="376" spans="1:13" ht="16.350000000000001" customHeight="1">
      <c r="A376" s="210" t="s">
        <v>858</v>
      </c>
      <c r="B376" s="199" t="s">
        <v>1140</v>
      </c>
      <c r="C376" s="108"/>
      <c r="D376" s="101"/>
      <c r="E376" s="101"/>
      <c r="F376" s="101"/>
      <c r="G376" s="101"/>
      <c r="H376" s="101">
        <v>2000000</v>
      </c>
      <c r="I376" s="101"/>
      <c r="J376" s="101"/>
      <c r="K376" s="101"/>
      <c r="L376" s="101"/>
      <c r="M376" s="104"/>
    </row>
    <row r="377" spans="1:13" ht="16.350000000000001" customHeight="1">
      <c r="A377" s="201" t="s">
        <v>808</v>
      </c>
      <c r="B377" s="79" t="s">
        <v>188</v>
      </c>
      <c r="C377" s="85"/>
      <c r="D377" s="80"/>
      <c r="E377" s="80"/>
      <c r="F377" s="80"/>
      <c r="G377" s="80"/>
      <c r="H377" s="80"/>
      <c r="I377" s="101">
        <v>20000000</v>
      </c>
      <c r="J377" s="80"/>
      <c r="K377" s="80"/>
      <c r="L377" s="80"/>
      <c r="M377" s="104"/>
    </row>
    <row r="378" spans="1:13" ht="16.350000000000001" customHeight="1">
      <c r="A378" s="201" t="s">
        <v>809</v>
      </c>
      <c r="B378" s="79" t="s">
        <v>189</v>
      </c>
      <c r="C378" s="85"/>
      <c r="D378" s="80"/>
      <c r="E378" s="80"/>
      <c r="F378" s="80"/>
      <c r="G378" s="80"/>
      <c r="H378" s="80"/>
      <c r="I378" s="101">
        <v>200000</v>
      </c>
      <c r="J378" s="80"/>
      <c r="K378" s="80"/>
      <c r="L378" s="80"/>
      <c r="M378" s="104"/>
    </row>
    <row r="379" spans="1:13" ht="16.350000000000001" customHeight="1">
      <c r="A379" s="201" t="s">
        <v>810</v>
      </c>
      <c r="B379" s="79" t="s">
        <v>190</v>
      </c>
      <c r="C379" s="85"/>
      <c r="D379" s="80"/>
      <c r="E379" s="80" t="s">
        <v>39</v>
      </c>
      <c r="F379" s="80"/>
      <c r="G379" s="80"/>
      <c r="H379" s="80"/>
      <c r="I379" s="101">
        <v>6000000</v>
      </c>
      <c r="J379" s="80"/>
      <c r="K379" s="80"/>
      <c r="L379" s="80"/>
      <c r="M379" s="174"/>
    </row>
    <row r="380" spans="1:13" ht="16.350000000000001" customHeight="1">
      <c r="A380" s="201" t="s">
        <v>811</v>
      </c>
      <c r="B380" s="79" t="s">
        <v>191</v>
      </c>
      <c r="C380" s="85"/>
      <c r="D380" s="80"/>
      <c r="E380" s="80"/>
      <c r="F380" s="80"/>
      <c r="G380" s="80"/>
      <c r="H380" s="80"/>
      <c r="I380" s="101">
        <v>10000000</v>
      </c>
      <c r="J380" s="80"/>
      <c r="K380" s="80"/>
      <c r="L380" s="80"/>
      <c r="M380" s="104"/>
    </row>
    <row r="381" spans="1:13" ht="16.350000000000001" customHeight="1">
      <c r="A381" s="201" t="s">
        <v>812</v>
      </c>
      <c r="B381" s="79" t="s">
        <v>192</v>
      </c>
      <c r="C381" s="85"/>
      <c r="D381" s="80"/>
      <c r="E381" s="80"/>
      <c r="F381" s="80"/>
      <c r="G381" s="80"/>
      <c r="H381" s="80"/>
      <c r="I381" s="101">
        <v>15000000</v>
      </c>
      <c r="J381" s="80"/>
      <c r="K381" s="80"/>
      <c r="L381" s="80"/>
      <c r="M381" s="104"/>
    </row>
    <row r="382" spans="1:13" ht="16.350000000000001" customHeight="1">
      <c r="A382" s="210" t="s">
        <v>813</v>
      </c>
      <c r="B382" s="100" t="s">
        <v>153</v>
      </c>
      <c r="C382" s="108"/>
      <c r="D382" s="101"/>
      <c r="E382" s="101"/>
      <c r="F382" s="101"/>
      <c r="G382" s="101"/>
      <c r="H382" s="101"/>
      <c r="I382" s="101">
        <v>25000000</v>
      </c>
      <c r="J382" s="101"/>
      <c r="K382" s="101"/>
      <c r="L382" s="101"/>
      <c r="M382" s="104"/>
    </row>
    <row r="383" spans="1:13" s="175" customFormat="1" ht="16.350000000000001" customHeight="1">
      <c r="A383" s="117" t="s">
        <v>814</v>
      </c>
      <c r="B383" s="102" t="s">
        <v>530</v>
      </c>
      <c r="C383" s="107"/>
      <c r="D383" s="106"/>
      <c r="E383" s="106"/>
      <c r="F383" s="106"/>
      <c r="G383" s="106"/>
      <c r="H383" s="106"/>
      <c r="I383" s="106">
        <f>SUM(H384:H386)</f>
        <v>2500000</v>
      </c>
      <c r="J383" s="106"/>
      <c r="K383" s="106"/>
      <c r="L383" s="106"/>
      <c r="M383" s="174"/>
    </row>
    <row r="384" spans="1:13" ht="16.350000000000001" customHeight="1">
      <c r="A384" s="201" t="s">
        <v>815</v>
      </c>
      <c r="B384" s="189" t="s">
        <v>180</v>
      </c>
      <c r="C384" s="317"/>
      <c r="D384" s="137"/>
      <c r="E384" s="137"/>
      <c r="F384" s="137"/>
      <c r="G384" s="137"/>
      <c r="H384" s="137">
        <v>1000000</v>
      </c>
      <c r="I384" s="80" t="s">
        <v>39</v>
      </c>
      <c r="J384" s="80"/>
      <c r="K384" s="80"/>
      <c r="L384" s="80"/>
      <c r="M384" s="104"/>
    </row>
    <row r="385" spans="1:13" ht="16.350000000000001" customHeight="1">
      <c r="A385" s="201" t="s">
        <v>816</v>
      </c>
      <c r="B385" s="189" t="s">
        <v>901</v>
      </c>
      <c r="C385" s="317"/>
      <c r="D385" s="137"/>
      <c r="E385" s="137"/>
      <c r="F385" s="137"/>
      <c r="G385" s="137"/>
      <c r="H385" s="137">
        <v>500000</v>
      </c>
      <c r="I385" s="80" t="s">
        <v>39</v>
      </c>
      <c r="J385" s="80"/>
      <c r="K385" s="80"/>
      <c r="L385" s="80"/>
      <c r="M385" s="104"/>
    </row>
    <row r="386" spans="1:13" ht="16.350000000000001" customHeight="1">
      <c r="A386" s="201" t="s">
        <v>1259</v>
      </c>
      <c r="B386" s="188" t="s">
        <v>221</v>
      </c>
      <c r="C386" s="85"/>
      <c r="D386" s="80"/>
      <c r="E386" s="80"/>
      <c r="F386" s="80"/>
      <c r="G386" s="80"/>
      <c r="H386" s="101">
        <v>1000000</v>
      </c>
      <c r="I386" s="80" t="s">
        <v>39</v>
      </c>
      <c r="J386" s="80"/>
      <c r="K386" s="80"/>
      <c r="L386" s="80"/>
      <c r="M386" s="104"/>
    </row>
    <row r="387" spans="1:13" ht="16.350000000000001" customHeight="1">
      <c r="A387" s="117" t="s">
        <v>1260</v>
      </c>
      <c r="B387" s="102" t="s">
        <v>883</v>
      </c>
      <c r="C387" s="107"/>
      <c r="D387" s="106"/>
      <c r="E387" s="106"/>
      <c r="F387" s="106"/>
      <c r="G387" s="106"/>
      <c r="H387" s="115"/>
      <c r="I387" s="106">
        <f>SUM(H388:H389)</f>
        <v>3500000</v>
      </c>
      <c r="J387" s="106"/>
      <c r="K387" s="106"/>
      <c r="L387" s="106"/>
      <c r="M387" s="104"/>
    </row>
    <row r="388" spans="1:13" ht="16.350000000000001" customHeight="1">
      <c r="A388" s="201" t="s">
        <v>1261</v>
      </c>
      <c r="B388" s="200" t="s">
        <v>876</v>
      </c>
      <c r="C388" s="85"/>
      <c r="D388" s="80"/>
      <c r="E388" s="80"/>
      <c r="F388" s="80"/>
      <c r="G388" s="80"/>
      <c r="H388" s="101">
        <v>2000000</v>
      </c>
      <c r="I388" s="80"/>
      <c r="J388" s="80"/>
      <c r="K388" s="80"/>
      <c r="L388" s="80"/>
      <c r="M388" s="104"/>
    </row>
    <row r="389" spans="1:13" ht="16.350000000000001" customHeight="1">
      <c r="A389" s="201" t="s">
        <v>1262</v>
      </c>
      <c r="B389" s="200" t="s">
        <v>884</v>
      </c>
      <c r="C389" s="85"/>
      <c r="D389" s="80"/>
      <c r="E389" s="80"/>
      <c r="F389" s="80"/>
      <c r="G389" s="80"/>
      <c r="H389" s="101">
        <v>1500000</v>
      </c>
      <c r="I389" s="80"/>
      <c r="J389" s="80"/>
      <c r="K389" s="80"/>
      <c r="L389" s="80"/>
      <c r="M389" s="104"/>
    </row>
    <row r="390" spans="1:13" s="175" customFormat="1" ht="16.350000000000001" customHeight="1">
      <c r="A390" s="117" t="s">
        <v>817</v>
      </c>
      <c r="B390" s="102" t="s">
        <v>193</v>
      </c>
      <c r="C390" s="85"/>
      <c r="D390" s="80" t="s">
        <v>39</v>
      </c>
      <c r="E390" s="80"/>
      <c r="F390" s="80"/>
      <c r="G390" s="80"/>
      <c r="H390" s="101" t="s">
        <v>39</v>
      </c>
      <c r="I390" s="106">
        <f>SUM(H391:H392)</f>
        <v>900000</v>
      </c>
      <c r="J390" s="80"/>
      <c r="K390" s="80"/>
      <c r="L390" s="80"/>
      <c r="M390" s="174"/>
    </row>
    <row r="391" spans="1:13" ht="15.75" customHeight="1">
      <c r="A391" s="201" t="s">
        <v>818</v>
      </c>
      <c r="B391" s="79" t="s">
        <v>194</v>
      </c>
      <c r="C391" s="85"/>
      <c r="D391" s="80"/>
      <c r="E391" s="80"/>
      <c r="F391" s="80"/>
      <c r="G391" s="80"/>
      <c r="H391" s="101">
        <v>300000</v>
      </c>
      <c r="I391" s="80"/>
      <c r="J391" s="80"/>
      <c r="K391" s="80"/>
      <c r="L391" s="80"/>
      <c r="M391" s="104"/>
    </row>
    <row r="392" spans="1:13" ht="15.75" customHeight="1">
      <c r="A392" s="201" t="s">
        <v>1263</v>
      </c>
      <c r="B392" s="79" t="s">
        <v>195</v>
      </c>
      <c r="C392" s="85"/>
      <c r="D392" s="80"/>
      <c r="E392" s="80"/>
      <c r="F392" s="80"/>
      <c r="G392" s="80"/>
      <c r="H392" s="101">
        <v>600000</v>
      </c>
      <c r="I392" s="80"/>
      <c r="J392" s="80"/>
      <c r="K392" s="80"/>
      <c r="L392" s="80"/>
      <c r="M392" s="104"/>
    </row>
    <row r="393" spans="1:13" ht="15.75" customHeight="1">
      <c r="A393" s="117" t="s">
        <v>819</v>
      </c>
      <c r="B393" s="102" t="s">
        <v>196</v>
      </c>
      <c r="C393" s="107"/>
      <c r="D393" s="106"/>
      <c r="E393" s="106"/>
      <c r="F393" s="106"/>
      <c r="G393" s="106"/>
      <c r="H393" s="115"/>
      <c r="I393" s="106">
        <f>SUM(H394:H397)</f>
        <v>2100000</v>
      </c>
      <c r="J393" s="106"/>
      <c r="K393" s="106"/>
      <c r="L393" s="106"/>
      <c r="M393" s="104"/>
    </row>
    <row r="394" spans="1:13" s="175" customFormat="1" ht="15.75" customHeight="1">
      <c r="A394" s="201" t="s">
        <v>820</v>
      </c>
      <c r="B394" s="79" t="s">
        <v>425</v>
      </c>
      <c r="C394" s="85"/>
      <c r="D394" s="80"/>
      <c r="E394" s="80"/>
      <c r="F394" s="80"/>
      <c r="G394" s="80"/>
      <c r="H394" s="101">
        <v>1000000</v>
      </c>
      <c r="I394" s="80"/>
      <c r="J394" s="136"/>
      <c r="K394" s="80"/>
      <c r="L394" s="80"/>
      <c r="M394" s="174"/>
    </row>
    <row r="395" spans="1:13" ht="15.75" customHeight="1">
      <c r="A395" s="201" t="s">
        <v>821</v>
      </c>
      <c r="B395" s="79" t="s">
        <v>404</v>
      </c>
      <c r="C395" s="85"/>
      <c r="D395" s="80"/>
      <c r="E395" s="80"/>
      <c r="F395" s="80"/>
      <c r="G395" s="80"/>
      <c r="H395" s="101">
        <v>100000</v>
      </c>
      <c r="I395" s="80"/>
      <c r="K395" s="80"/>
      <c r="L395" s="80"/>
      <c r="M395" s="104"/>
    </row>
    <row r="396" spans="1:13" ht="15.75" customHeight="1">
      <c r="A396" s="201" t="s">
        <v>1264</v>
      </c>
      <c r="B396" s="79" t="s">
        <v>197</v>
      </c>
      <c r="C396" s="85"/>
      <c r="D396" s="80"/>
      <c r="E396" s="80"/>
      <c r="F396" s="80"/>
      <c r="G396" s="80"/>
      <c r="H396" s="101">
        <v>500000</v>
      </c>
      <c r="I396" s="80"/>
      <c r="K396" s="80"/>
      <c r="L396" s="80"/>
      <c r="M396" s="104"/>
    </row>
    <row r="397" spans="1:13" s="175" customFormat="1" ht="15.75" customHeight="1">
      <c r="A397" s="190" t="s">
        <v>1265</v>
      </c>
      <c r="B397" s="189" t="s">
        <v>345</v>
      </c>
      <c r="C397" s="85"/>
      <c r="D397" s="80"/>
      <c r="E397" s="80"/>
      <c r="F397" s="80"/>
      <c r="G397" s="80"/>
      <c r="H397" s="191">
        <v>500000</v>
      </c>
      <c r="I397" s="80"/>
      <c r="J397" s="136"/>
      <c r="K397" s="80"/>
      <c r="L397" s="80"/>
      <c r="M397" s="174"/>
    </row>
    <row r="398" spans="1:13" s="319" customFormat="1" ht="15.75" customHeight="1">
      <c r="A398" s="315" t="s">
        <v>822</v>
      </c>
      <c r="B398" s="316" t="s">
        <v>1190</v>
      </c>
      <c r="C398" s="317"/>
      <c r="D398" s="137"/>
      <c r="E398" s="137"/>
      <c r="F398" s="137"/>
      <c r="G398" s="137"/>
      <c r="H398" s="216"/>
      <c r="I398" s="215">
        <v>6000000</v>
      </c>
      <c r="J398" s="221"/>
      <c r="K398" s="137"/>
      <c r="L398" s="137"/>
      <c r="M398" s="318"/>
    </row>
    <row r="399" spans="1:13" ht="15.75" customHeight="1">
      <c r="A399" s="117" t="s">
        <v>501</v>
      </c>
      <c r="B399" s="102" t="s">
        <v>198</v>
      </c>
      <c r="C399" s="107"/>
      <c r="D399" s="106"/>
      <c r="E399" s="106"/>
      <c r="F399" s="106"/>
      <c r="G399" s="106"/>
      <c r="H399" s="106"/>
      <c r="I399" s="106"/>
      <c r="J399" s="106"/>
      <c r="K399" s="115">
        <f>SUM(J400)</f>
        <v>9900000</v>
      </c>
      <c r="L399" s="106"/>
      <c r="M399" s="104"/>
    </row>
    <row r="400" spans="1:13" ht="15.75" customHeight="1">
      <c r="A400" s="117" t="s">
        <v>1266</v>
      </c>
      <c r="B400" s="102" t="s">
        <v>198</v>
      </c>
      <c r="C400" s="107"/>
      <c r="D400" s="106"/>
      <c r="E400" s="106"/>
      <c r="F400" s="106"/>
      <c r="G400" s="106"/>
      <c r="H400" s="106"/>
      <c r="I400" s="106"/>
      <c r="J400" s="106">
        <f>SUM(I401:I405)</f>
        <v>9900000</v>
      </c>
      <c r="K400" s="106"/>
      <c r="L400" s="106"/>
      <c r="M400" s="104"/>
    </row>
    <row r="401" spans="1:13" ht="15.75" customHeight="1">
      <c r="A401" s="201" t="s">
        <v>1267</v>
      </c>
      <c r="B401" s="79" t="s">
        <v>199</v>
      </c>
      <c r="C401" s="85"/>
      <c r="D401" s="80"/>
      <c r="E401" s="101"/>
      <c r="F401" s="101"/>
      <c r="G401" s="101"/>
      <c r="H401" s="101"/>
      <c r="I401" s="101">
        <v>2000000</v>
      </c>
      <c r="J401" s="101"/>
      <c r="K401" s="80"/>
      <c r="L401" s="80"/>
      <c r="M401" s="104"/>
    </row>
    <row r="402" spans="1:13" s="175" customFormat="1" ht="15.75" customHeight="1">
      <c r="A402" s="201" t="s">
        <v>1268</v>
      </c>
      <c r="B402" s="79" t="s">
        <v>200</v>
      </c>
      <c r="C402" s="85"/>
      <c r="D402" s="80"/>
      <c r="E402" s="101"/>
      <c r="F402" s="101"/>
      <c r="G402" s="101"/>
      <c r="H402" s="101"/>
      <c r="I402" s="101">
        <v>100000</v>
      </c>
      <c r="J402" s="101"/>
      <c r="K402" s="80"/>
      <c r="L402" s="80"/>
      <c r="M402" s="174"/>
    </row>
    <row r="403" spans="1:13" s="175" customFormat="1" ht="15.75" customHeight="1">
      <c r="A403" s="201" t="s">
        <v>1269</v>
      </c>
      <c r="B403" s="79" t="s">
        <v>26</v>
      </c>
      <c r="C403" s="85"/>
      <c r="D403" s="80"/>
      <c r="E403" s="101"/>
      <c r="F403" s="101"/>
      <c r="G403" s="101"/>
      <c r="H403" s="101"/>
      <c r="I403" s="101">
        <v>100000</v>
      </c>
      <c r="J403" s="101"/>
      <c r="K403" s="80"/>
      <c r="L403" s="80"/>
      <c r="M403" s="174"/>
    </row>
    <row r="404" spans="1:13" s="175" customFormat="1" ht="15.75" customHeight="1">
      <c r="A404" s="210" t="s">
        <v>1270</v>
      </c>
      <c r="B404" s="199" t="s">
        <v>572</v>
      </c>
      <c r="C404" s="108"/>
      <c r="D404" s="101"/>
      <c r="E404" s="101"/>
      <c r="F404" s="101"/>
      <c r="G404" s="101"/>
      <c r="H404" s="101"/>
      <c r="I404" s="101">
        <v>6700000</v>
      </c>
      <c r="J404" s="101"/>
      <c r="K404" s="181"/>
      <c r="L404" s="101"/>
      <c r="M404" s="174"/>
    </row>
    <row r="405" spans="1:13" ht="15.75" customHeight="1">
      <c r="A405" s="201" t="s">
        <v>1271</v>
      </c>
      <c r="B405" s="200" t="s">
        <v>563</v>
      </c>
      <c r="C405" s="85"/>
      <c r="D405" s="80"/>
      <c r="E405" s="101"/>
      <c r="F405" s="101"/>
      <c r="G405" s="101"/>
      <c r="H405" s="101"/>
      <c r="I405" s="101">
        <v>1000000</v>
      </c>
      <c r="J405" s="181"/>
      <c r="K405" s="80"/>
      <c r="L405" s="80"/>
      <c r="M405" s="104"/>
    </row>
    <row r="406" spans="1:13" ht="15.75" customHeight="1">
      <c r="A406" s="117" t="s">
        <v>823</v>
      </c>
      <c r="B406" s="102" t="s">
        <v>201</v>
      </c>
      <c r="C406" s="107"/>
      <c r="D406" s="106"/>
      <c r="E406" s="115"/>
      <c r="F406" s="115"/>
      <c r="G406" s="115"/>
      <c r="H406" s="115"/>
      <c r="I406" s="115"/>
      <c r="J406" s="115"/>
      <c r="K406" s="106">
        <f>J407</f>
        <v>199020000</v>
      </c>
      <c r="L406" s="106"/>
      <c r="M406" s="104"/>
    </row>
    <row r="407" spans="1:13" ht="15.75" customHeight="1">
      <c r="A407" s="117" t="s">
        <v>1272</v>
      </c>
      <c r="B407" s="102" t="s">
        <v>202</v>
      </c>
      <c r="C407" s="107"/>
      <c r="D407" s="106"/>
      <c r="E407" s="115"/>
      <c r="F407" s="115"/>
      <c r="G407" s="115"/>
      <c r="H407" s="115"/>
      <c r="I407" s="115"/>
      <c r="J407" s="115">
        <f>SUM(I408:I432)</f>
        <v>199020000</v>
      </c>
      <c r="K407" s="106"/>
      <c r="L407" s="106"/>
      <c r="M407" s="104"/>
    </row>
    <row r="408" spans="1:13" ht="15.75" customHeight="1">
      <c r="A408" s="130" t="s">
        <v>1273</v>
      </c>
      <c r="B408" s="131" t="s">
        <v>203</v>
      </c>
      <c r="C408" s="178"/>
      <c r="D408" s="176"/>
      <c r="E408" s="286"/>
      <c r="F408" s="286"/>
      <c r="G408" s="286"/>
      <c r="H408" s="286"/>
      <c r="I408" s="286">
        <f>SUM(H409:H419)</f>
        <v>14720000</v>
      </c>
      <c r="J408" s="286"/>
      <c r="K408" s="176"/>
      <c r="L408" s="176"/>
      <c r="M408" s="104"/>
    </row>
    <row r="409" spans="1:13" ht="30.75" customHeight="1">
      <c r="A409" s="224" t="s">
        <v>475</v>
      </c>
      <c r="B409" s="110"/>
      <c r="C409" s="111"/>
      <c r="D409" s="110"/>
      <c r="E409" s="110"/>
      <c r="F409" s="110"/>
      <c r="G409" s="110"/>
      <c r="H409" s="110"/>
      <c r="I409" s="110"/>
      <c r="J409" s="202" t="s">
        <v>1378</v>
      </c>
      <c r="K409" s="110"/>
      <c r="L409" s="288" t="s">
        <v>592</v>
      </c>
      <c r="M409" s="104"/>
    </row>
    <row r="410" spans="1:13" ht="21" customHeight="1">
      <c r="A410" s="120" t="s">
        <v>2</v>
      </c>
      <c r="B410" s="109" t="s">
        <v>3</v>
      </c>
      <c r="C410" s="109"/>
      <c r="D410" s="109" t="s">
        <v>76</v>
      </c>
      <c r="E410" s="109" t="s">
        <v>77</v>
      </c>
      <c r="F410" s="109" t="s">
        <v>78</v>
      </c>
      <c r="G410" s="109" t="s">
        <v>79</v>
      </c>
      <c r="H410" s="109" t="s">
        <v>80</v>
      </c>
      <c r="I410" s="109" t="s">
        <v>81</v>
      </c>
      <c r="J410" s="109" t="s">
        <v>82</v>
      </c>
      <c r="K410" s="109" t="s">
        <v>7</v>
      </c>
      <c r="L410" s="109" t="s">
        <v>83</v>
      </c>
      <c r="M410" s="104"/>
    </row>
    <row r="411" spans="1:13" ht="15.75" customHeight="1">
      <c r="A411" s="201" t="s">
        <v>1274</v>
      </c>
      <c r="B411" s="200" t="s">
        <v>573</v>
      </c>
      <c r="C411" s="85"/>
      <c r="D411" s="80"/>
      <c r="E411" s="101"/>
      <c r="F411" s="101"/>
      <c r="G411" s="101"/>
      <c r="H411" s="101">
        <v>3400000</v>
      </c>
      <c r="I411" s="101"/>
      <c r="J411" s="101"/>
      <c r="K411" s="80"/>
      <c r="L411" s="80"/>
      <c r="M411" s="104"/>
    </row>
    <row r="412" spans="1:13" ht="15.75" customHeight="1">
      <c r="A412" s="201" t="s">
        <v>1275</v>
      </c>
      <c r="B412" s="79" t="s">
        <v>204</v>
      </c>
      <c r="C412" s="85"/>
      <c r="D412" s="80"/>
      <c r="E412" s="80"/>
      <c r="F412" s="101"/>
      <c r="G412" s="101"/>
      <c r="H412" s="101">
        <v>500000</v>
      </c>
      <c r="I412" s="101"/>
      <c r="K412" s="80"/>
      <c r="L412" s="80"/>
      <c r="M412" s="104"/>
    </row>
    <row r="413" spans="1:13" s="181" customFormat="1" ht="15.75" customHeight="1">
      <c r="A413" s="201" t="s">
        <v>1276</v>
      </c>
      <c r="B413" s="200" t="s">
        <v>1141</v>
      </c>
      <c r="C413" s="85"/>
      <c r="D413" s="80"/>
      <c r="E413" s="80"/>
      <c r="F413" s="80"/>
      <c r="G413" s="80"/>
      <c r="H413" s="101">
        <v>100000</v>
      </c>
      <c r="I413" s="80"/>
      <c r="J413" s="80"/>
      <c r="K413" s="136"/>
      <c r="L413" s="80"/>
      <c r="M413" s="75"/>
    </row>
    <row r="414" spans="1:13" ht="15.75" customHeight="1">
      <c r="A414" s="201" t="s">
        <v>1277</v>
      </c>
      <c r="B414" s="79" t="s">
        <v>205</v>
      </c>
      <c r="C414" s="85"/>
      <c r="D414" s="80"/>
      <c r="E414" s="80"/>
      <c r="F414" s="101"/>
      <c r="G414" s="101"/>
      <c r="H414" s="101">
        <v>300000</v>
      </c>
      <c r="I414" s="101"/>
      <c r="K414" s="80"/>
      <c r="L414" s="80"/>
      <c r="M414" s="104"/>
    </row>
    <row r="415" spans="1:13" ht="15.75" customHeight="1">
      <c r="A415" s="201" t="s">
        <v>1278</v>
      </c>
      <c r="B415" s="200" t="s">
        <v>594</v>
      </c>
      <c r="C415" s="85"/>
      <c r="D415" s="80"/>
      <c r="E415" s="80"/>
      <c r="F415" s="101"/>
      <c r="G415" s="101"/>
      <c r="H415" s="101">
        <v>3000000</v>
      </c>
      <c r="I415" s="101"/>
      <c r="K415" s="80"/>
      <c r="L415" s="80"/>
      <c r="M415" s="104"/>
    </row>
    <row r="416" spans="1:13" ht="15.75" customHeight="1">
      <c r="A416" s="117" t="s">
        <v>1279</v>
      </c>
      <c r="B416" s="102" t="s">
        <v>346</v>
      </c>
      <c r="C416" s="107"/>
      <c r="D416" s="106"/>
      <c r="E416" s="106"/>
      <c r="F416" s="115"/>
      <c r="G416" s="115"/>
      <c r="H416" s="115">
        <f>SUM(G417:G418)</f>
        <v>2300000</v>
      </c>
      <c r="I416" s="115"/>
      <c r="J416" s="135"/>
      <c r="K416" s="106"/>
      <c r="L416" s="106"/>
      <c r="M416" s="104"/>
    </row>
    <row r="417" spans="1:13" s="175" customFormat="1" ht="15.75" customHeight="1">
      <c r="A417" s="201" t="s">
        <v>1280</v>
      </c>
      <c r="B417" s="79" t="s">
        <v>51</v>
      </c>
      <c r="C417" s="85"/>
      <c r="D417" s="80"/>
      <c r="E417" s="80"/>
      <c r="F417" s="101"/>
      <c r="G417" s="101">
        <v>2000000</v>
      </c>
      <c r="H417" s="101"/>
      <c r="I417" s="101"/>
      <c r="J417" s="136"/>
      <c r="K417" s="80"/>
      <c r="L417" s="80"/>
      <c r="M417" s="174"/>
    </row>
    <row r="418" spans="1:13" ht="16.350000000000001" customHeight="1">
      <c r="A418" s="201" t="s">
        <v>1281</v>
      </c>
      <c r="B418" s="79" t="s">
        <v>441</v>
      </c>
      <c r="C418" s="85"/>
      <c r="D418" s="80"/>
      <c r="E418" s="80"/>
      <c r="F418" s="101"/>
      <c r="G418" s="101">
        <v>300000</v>
      </c>
      <c r="H418" s="101"/>
      <c r="I418" s="101"/>
      <c r="K418" s="80"/>
      <c r="L418" s="80"/>
      <c r="M418" s="104"/>
    </row>
    <row r="419" spans="1:13" ht="16.350000000000001" customHeight="1">
      <c r="A419" s="117" t="s">
        <v>1282</v>
      </c>
      <c r="B419" s="102" t="s">
        <v>974</v>
      </c>
      <c r="C419" s="85"/>
      <c r="D419" s="80"/>
      <c r="E419" s="80"/>
      <c r="F419" s="101"/>
      <c r="G419" s="101"/>
      <c r="H419" s="115">
        <f>SUM(G420:G430)</f>
        <v>5120000</v>
      </c>
      <c r="I419" s="101"/>
      <c r="K419" s="80"/>
      <c r="L419" s="80"/>
      <c r="M419" s="104"/>
    </row>
    <row r="420" spans="1:13" ht="16.350000000000001" customHeight="1">
      <c r="A420" s="117" t="s">
        <v>1283</v>
      </c>
      <c r="B420" s="102" t="s">
        <v>975</v>
      </c>
      <c r="C420" s="85"/>
      <c r="D420" s="80"/>
      <c r="E420" s="80"/>
      <c r="F420" s="101"/>
      <c r="G420" s="115">
        <f>SUM(F421)</f>
        <v>800000</v>
      </c>
      <c r="H420" s="115"/>
      <c r="I420" s="101"/>
      <c r="K420" s="80"/>
      <c r="L420" s="80"/>
      <c r="M420" s="104"/>
    </row>
    <row r="421" spans="1:13" ht="16.350000000000001" customHeight="1">
      <c r="A421" s="201" t="s">
        <v>1284</v>
      </c>
      <c r="B421" s="200" t="s">
        <v>1142</v>
      </c>
      <c r="C421" s="85"/>
      <c r="D421" s="80"/>
      <c r="E421" s="80"/>
      <c r="F421" s="101">
        <v>800000</v>
      </c>
      <c r="G421" s="101"/>
      <c r="H421" s="115"/>
      <c r="I421" s="101"/>
      <c r="K421" s="80"/>
      <c r="L421" s="80"/>
      <c r="M421" s="104"/>
    </row>
    <row r="422" spans="1:13" ht="16.350000000000001" customHeight="1">
      <c r="A422" s="117" t="s">
        <v>1285</v>
      </c>
      <c r="B422" s="314" t="s">
        <v>990</v>
      </c>
      <c r="C422" s="317"/>
      <c r="D422" s="137"/>
      <c r="E422" s="137"/>
      <c r="F422" s="137"/>
      <c r="G422" s="115">
        <f>SUM(F423:F426)</f>
        <v>2920000</v>
      </c>
      <c r="H422" s="115"/>
      <c r="I422" s="101"/>
      <c r="K422" s="80"/>
      <c r="L422" s="80"/>
      <c r="M422" s="104"/>
    </row>
    <row r="423" spans="1:13" ht="16.350000000000001" customHeight="1">
      <c r="A423" s="201" t="s">
        <v>1286</v>
      </c>
      <c r="B423" s="308" t="s">
        <v>976</v>
      </c>
      <c r="C423" s="317"/>
      <c r="D423" s="137"/>
      <c r="E423" s="137"/>
      <c r="F423" s="137">
        <v>1920000</v>
      </c>
      <c r="G423" s="101"/>
      <c r="H423" s="115"/>
      <c r="I423" s="101"/>
      <c r="K423" s="80"/>
      <c r="L423" s="80"/>
      <c r="M423" s="104"/>
    </row>
    <row r="424" spans="1:13" ht="16.350000000000001" customHeight="1">
      <c r="A424" s="201" t="s">
        <v>1287</v>
      </c>
      <c r="B424" s="308" t="s">
        <v>977</v>
      </c>
      <c r="C424" s="317"/>
      <c r="D424" s="137"/>
      <c r="E424" s="137"/>
      <c r="F424" s="137">
        <v>200000</v>
      </c>
      <c r="G424" s="101"/>
      <c r="H424" s="115"/>
      <c r="I424" s="101"/>
      <c r="K424" s="80"/>
      <c r="L424" s="80"/>
      <c r="M424" s="104"/>
    </row>
    <row r="425" spans="1:13" ht="16.350000000000001" customHeight="1">
      <c r="A425" s="201" t="s">
        <v>1288</v>
      </c>
      <c r="B425" s="308" t="s">
        <v>978</v>
      </c>
      <c r="C425" s="317"/>
      <c r="D425" s="137"/>
      <c r="E425" s="137"/>
      <c r="F425" s="137">
        <v>300000</v>
      </c>
      <c r="G425" s="101"/>
      <c r="H425" s="115"/>
      <c r="I425" s="101"/>
      <c r="K425" s="80"/>
      <c r="L425" s="80"/>
      <c r="M425" s="104"/>
    </row>
    <row r="426" spans="1:13" ht="16.350000000000001" customHeight="1">
      <c r="A426" s="201" t="s">
        <v>1289</v>
      </c>
      <c r="B426" s="308" t="s">
        <v>979</v>
      </c>
      <c r="C426" s="317"/>
      <c r="D426" s="137"/>
      <c r="E426" s="137"/>
      <c r="F426" s="137">
        <v>500000</v>
      </c>
      <c r="G426" s="101"/>
      <c r="H426" s="115"/>
      <c r="I426" s="101"/>
      <c r="K426" s="80"/>
      <c r="L426" s="80"/>
      <c r="M426" s="104"/>
    </row>
    <row r="427" spans="1:13" ht="16.350000000000001" customHeight="1">
      <c r="A427" s="117" t="s">
        <v>1290</v>
      </c>
      <c r="B427" s="102" t="s">
        <v>980</v>
      </c>
      <c r="C427" s="85"/>
      <c r="D427" s="80"/>
      <c r="E427" s="80"/>
      <c r="F427" s="101"/>
      <c r="G427" s="115">
        <f>SUM(F428)</f>
        <v>500000</v>
      </c>
      <c r="H427" s="115"/>
      <c r="I427" s="101"/>
      <c r="K427" s="80"/>
      <c r="L427" s="80"/>
      <c r="M427" s="104"/>
    </row>
    <row r="428" spans="1:13" ht="16.350000000000001" customHeight="1">
      <c r="A428" s="201" t="s">
        <v>1291</v>
      </c>
      <c r="B428" s="308" t="s">
        <v>1143</v>
      </c>
      <c r="C428" s="317"/>
      <c r="D428" s="137"/>
      <c r="E428" s="137"/>
      <c r="F428" s="137">
        <v>500000</v>
      </c>
      <c r="G428" s="137"/>
      <c r="H428" s="115"/>
      <c r="I428" s="101"/>
      <c r="K428" s="80"/>
      <c r="L428" s="80"/>
      <c r="M428" s="104"/>
    </row>
    <row r="429" spans="1:13" ht="16.350000000000001" customHeight="1">
      <c r="A429" s="117" t="s">
        <v>1292</v>
      </c>
      <c r="B429" s="314" t="s">
        <v>1486</v>
      </c>
      <c r="C429" s="317"/>
      <c r="D429" s="137"/>
      <c r="E429" s="137"/>
      <c r="F429" s="137"/>
      <c r="G429" s="215">
        <v>700000</v>
      </c>
      <c r="H429" s="115"/>
      <c r="I429" s="101"/>
      <c r="K429" s="80"/>
      <c r="L429" s="80"/>
      <c r="M429" s="104"/>
    </row>
    <row r="430" spans="1:13" ht="16.350000000000001" customHeight="1">
      <c r="A430" s="117" t="s">
        <v>1483</v>
      </c>
      <c r="B430" s="314" t="s">
        <v>1484</v>
      </c>
      <c r="C430" s="317"/>
      <c r="D430" s="137"/>
      <c r="E430" s="137"/>
      <c r="F430" s="137"/>
      <c r="G430" s="215">
        <f>+F431</f>
        <v>200000</v>
      </c>
      <c r="H430" s="115"/>
      <c r="I430" s="101"/>
      <c r="K430" s="80"/>
      <c r="L430" s="80"/>
      <c r="M430" s="104"/>
    </row>
    <row r="431" spans="1:13" ht="16.350000000000001" customHeight="1">
      <c r="A431" s="328" t="s">
        <v>1485</v>
      </c>
      <c r="B431" s="308" t="s">
        <v>1482</v>
      </c>
      <c r="C431" s="85"/>
      <c r="D431" s="80"/>
      <c r="E431" s="80"/>
      <c r="F431" s="101">
        <v>200000</v>
      </c>
      <c r="G431" s="101"/>
      <c r="H431" s="115"/>
      <c r="I431" s="101"/>
      <c r="K431" s="80"/>
      <c r="L431" s="80"/>
      <c r="M431" s="104"/>
    </row>
    <row r="432" spans="1:13" s="175" customFormat="1" ht="16.350000000000001" customHeight="1">
      <c r="A432" s="117" t="s">
        <v>1293</v>
      </c>
      <c r="B432" s="102" t="s">
        <v>207</v>
      </c>
      <c r="C432" s="107"/>
      <c r="D432" s="106"/>
      <c r="E432" s="106"/>
      <c r="F432" s="115"/>
      <c r="G432" s="115"/>
      <c r="H432" s="115"/>
      <c r="I432" s="115">
        <f>SUM(H433:H463)</f>
        <v>184300000</v>
      </c>
      <c r="J432" s="106"/>
      <c r="K432" s="106"/>
      <c r="L432" s="106"/>
      <c r="M432" s="174"/>
    </row>
    <row r="433" spans="1:13" ht="16.350000000000001" customHeight="1">
      <c r="A433" s="201" t="s">
        <v>1294</v>
      </c>
      <c r="B433" s="79" t="s">
        <v>347</v>
      </c>
      <c r="C433" s="85"/>
      <c r="D433" s="80"/>
      <c r="E433" s="80"/>
      <c r="F433" s="101"/>
      <c r="G433" s="101"/>
      <c r="H433" s="101">
        <v>6000000</v>
      </c>
      <c r="I433" s="101"/>
      <c r="J433" s="80"/>
      <c r="K433" s="80"/>
      <c r="L433" s="80"/>
      <c r="M433" s="104"/>
    </row>
    <row r="434" spans="1:13" ht="16.350000000000001" customHeight="1">
      <c r="A434" s="201" t="s">
        <v>1295</v>
      </c>
      <c r="B434" s="79" t="s">
        <v>208</v>
      </c>
      <c r="C434" s="85"/>
      <c r="D434" s="80"/>
      <c r="E434" s="80"/>
      <c r="F434" s="101"/>
      <c r="G434" s="101"/>
      <c r="H434" s="101">
        <v>1000000</v>
      </c>
      <c r="I434" s="101"/>
      <c r="J434" s="80"/>
      <c r="K434" s="80"/>
      <c r="L434" s="80"/>
      <c r="M434" s="104"/>
    </row>
    <row r="435" spans="1:13" ht="16.350000000000001" customHeight="1">
      <c r="A435" s="117" t="s">
        <v>1296</v>
      </c>
      <c r="B435" s="102" t="s">
        <v>209</v>
      </c>
      <c r="C435" s="85"/>
      <c r="D435" s="80"/>
      <c r="E435" s="80"/>
      <c r="F435" s="101"/>
      <c r="G435" s="101"/>
      <c r="H435" s="115">
        <f>SUM(G436)</f>
        <v>31900000</v>
      </c>
      <c r="I435" s="101"/>
      <c r="J435" s="80"/>
      <c r="K435" s="80"/>
      <c r="L435" s="80"/>
      <c r="M435" s="104"/>
    </row>
    <row r="436" spans="1:13" ht="16.350000000000001" customHeight="1">
      <c r="A436" s="117" t="s">
        <v>1297</v>
      </c>
      <c r="B436" s="102" t="s">
        <v>210</v>
      </c>
      <c r="C436" s="107"/>
      <c r="D436" s="106"/>
      <c r="E436" s="106"/>
      <c r="F436" s="115"/>
      <c r="G436" s="115">
        <f>SUM(F437:F445)</f>
        <v>31900000</v>
      </c>
      <c r="H436" s="115"/>
      <c r="I436" s="115"/>
      <c r="J436" s="106"/>
      <c r="K436" s="106"/>
      <c r="L436" s="106"/>
      <c r="M436" s="104"/>
    </row>
    <row r="437" spans="1:13" ht="16.350000000000001" customHeight="1">
      <c r="A437" s="201" t="s">
        <v>1298</v>
      </c>
      <c r="B437" s="79" t="s">
        <v>211</v>
      </c>
      <c r="C437" s="85"/>
      <c r="D437" s="80"/>
      <c r="E437" s="80"/>
      <c r="F437" s="101">
        <v>800000</v>
      </c>
      <c r="G437" s="101" t="s">
        <v>39</v>
      </c>
      <c r="H437" s="101"/>
      <c r="I437" s="101"/>
      <c r="J437" s="80"/>
      <c r="K437" s="80"/>
      <c r="L437" s="80"/>
      <c r="M437" s="104"/>
    </row>
    <row r="438" spans="1:13" ht="16.350000000000001" customHeight="1">
      <c r="A438" s="201" t="s">
        <v>1299</v>
      </c>
      <c r="B438" s="79" t="s">
        <v>212</v>
      </c>
      <c r="C438" s="85"/>
      <c r="D438" s="80"/>
      <c r="E438" s="80"/>
      <c r="F438" s="101">
        <v>8000000</v>
      </c>
      <c r="G438" s="101" t="s">
        <v>39</v>
      </c>
      <c r="H438" s="101"/>
      <c r="I438" s="101"/>
      <c r="J438" s="80"/>
      <c r="K438" s="80"/>
      <c r="L438" s="80"/>
      <c r="M438" s="104"/>
    </row>
    <row r="439" spans="1:13" s="175" customFormat="1" ht="16.350000000000001" customHeight="1">
      <c r="A439" s="201" t="s">
        <v>1300</v>
      </c>
      <c r="B439" s="79" t="s">
        <v>213</v>
      </c>
      <c r="C439" s="85"/>
      <c r="D439" s="80"/>
      <c r="E439" s="80"/>
      <c r="F439" s="101">
        <v>15000000</v>
      </c>
      <c r="G439" s="101" t="s">
        <v>39</v>
      </c>
      <c r="H439" s="101"/>
      <c r="I439" s="101"/>
      <c r="J439" s="80"/>
      <c r="K439" s="80"/>
      <c r="L439" s="80"/>
      <c r="M439" s="174"/>
    </row>
    <row r="440" spans="1:13" ht="16.350000000000001" customHeight="1">
      <c r="A440" s="201" t="s">
        <v>1301</v>
      </c>
      <c r="B440" s="200" t="s">
        <v>1144</v>
      </c>
      <c r="C440" s="85"/>
      <c r="D440" s="80"/>
      <c r="E440" s="80"/>
      <c r="F440" s="101">
        <v>2000000</v>
      </c>
      <c r="G440" s="101"/>
      <c r="H440" s="101"/>
      <c r="I440" s="101"/>
      <c r="J440" s="80"/>
      <c r="K440" s="80"/>
      <c r="L440" s="80"/>
      <c r="M440" s="104"/>
    </row>
    <row r="441" spans="1:13" ht="16.350000000000001" customHeight="1">
      <c r="A441" s="210" t="s">
        <v>1302</v>
      </c>
      <c r="B441" s="100" t="s">
        <v>214</v>
      </c>
      <c r="C441" s="108"/>
      <c r="D441" s="101"/>
      <c r="E441" s="101"/>
      <c r="F441" s="101">
        <v>2000000</v>
      </c>
      <c r="G441" s="181"/>
      <c r="H441" s="101"/>
      <c r="I441" s="101"/>
      <c r="J441" s="101"/>
      <c r="K441" s="101"/>
      <c r="L441" s="101"/>
      <c r="M441" s="104"/>
    </row>
    <row r="442" spans="1:13" ht="15.75" customHeight="1">
      <c r="A442" s="201" t="s">
        <v>1303</v>
      </c>
      <c r="B442" s="79" t="s">
        <v>442</v>
      </c>
      <c r="C442" s="85"/>
      <c r="D442" s="80"/>
      <c r="E442" s="80"/>
      <c r="F442" s="101">
        <v>500000</v>
      </c>
      <c r="H442" s="101"/>
      <c r="I442" s="101"/>
      <c r="J442" s="80"/>
      <c r="K442" s="80"/>
      <c r="L442" s="80"/>
      <c r="M442" s="104"/>
    </row>
    <row r="443" spans="1:13" ht="15.75" customHeight="1">
      <c r="A443" s="210" t="s">
        <v>1304</v>
      </c>
      <c r="B443" s="199" t="s">
        <v>989</v>
      </c>
      <c r="C443" s="108"/>
      <c r="D443" s="101"/>
      <c r="E443" s="101"/>
      <c r="F443" s="101">
        <v>500000</v>
      </c>
      <c r="G443" s="101"/>
      <c r="H443" s="101"/>
      <c r="I443" s="101"/>
      <c r="J443" s="101"/>
      <c r="K443" s="101"/>
      <c r="L443" s="101"/>
      <c r="M443" s="104"/>
    </row>
    <row r="444" spans="1:13" ht="15.75" customHeight="1">
      <c r="A444" s="210" t="s">
        <v>1305</v>
      </c>
      <c r="B444" s="100" t="s">
        <v>206</v>
      </c>
      <c r="C444" s="108"/>
      <c r="D444" s="101"/>
      <c r="E444" s="101"/>
      <c r="F444" s="101">
        <v>2500000</v>
      </c>
      <c r="G444" s="101"/>
      <c r="H444" s="101"/>
      <c r="I444" s="101"/>
      <c r="J444" s="101"/>
      <c r="K444" s="101"/>
      <c r="L444" s="101"/>
      <c r="M444" s="104"/>
    </row>
    <row r="445" spans="1:13" ht="15.75" customHeight="1">
      <c r="A445" s="210" t="s">
        <v>1306</v>
      </c>
      <c r="B445" s="199" t="s">
        <v>457</v>
      </c>
      <c r="C445" s="108"/>
      <c r="D445" s="101"/>
      <c r="E445" s="101"/>
      <c r="F445" s="101">
        <v>600000</v>
      </c>
      <c r="G445" s="101"/>
      <c r="H445" s="101"/>
      <c r="I445" s="101"/>
      <c r="J445" s="101"/>
      <c r="K445" s="101"/>
      <c r="L445" s="101"/>
      <c r="M445" s="104"/>
    </row>
    <row r="446" spans="1:13" ht="15.75" customHeight="1">
      <c r="A446" s="117" t="s">
        <v>1307</v>
      </c>
      <c r="B446" s="102" t="s">
        <v>215</v>
      </c>
      <c r="C446" s="107"/>
      <c r="D446" s="106"/>
      <c r="E446" s="106"/>
      <c r="F446" s="115"/>
      <c r="G446" s="115"/>
      <c r="H446" s="115">
        <f>SUM(G447:G452)</f>
        <v>24500000</v>
      </c>
      <c r="I446" s="115"/>
      <c r="J446" s="106"/>
      <c r="K446" s="106"/>
      <c r="L446" s="106"/>
      <c r="M446" s="104"/>
    </row>
    <row r="447" spans="1:13" ht="15.75" customHeight="1">
      <c r="A447" s="201" t="s">
        <v>1308</v>
      </c>
      <c r="B447" s="79" t="s">
        <v>216</v>
      </c>
      <c r="C447" s="85"/>
      <c r="D447" s="80"/>
      <c r="E447" s="80"/>
      <c r="F447" s="101"/>
      <c r="G447" s="101">
        <v>8000000</v>
      </c>
      <c r="H447" s="101"/>
      <c r="I447" s="101"/>
      <c r="J447" s="80"/>
      <c r="K447" s="80"/>
      <c r="L447" s="80"/>
      <c r="M447" s="104"/>
    </row>
    <row r="448" spans="1:13" ht="15.75" customHeight="1">
      <c r="A448" s="201" t="s">
        <v>1309</v>
      </c>
      <c r="B448" s="79" t="s">
        <v>217</v>
      </c>
      <c r="C448" s="85"/>
      <c r="D448" s="80"/>
      <c r="E448" s="80"/>
      <c r="F448" s="101"/>
      <c r="G448" s="101">
        <v>6000000</v>
      </c>
      <c r="H448" s="101"/>
      <c r="I448" s="101"/>
      <c r="J448" s="80"/>
      <c r="K448" s="80"/>
      <c r="L448" s="80"/>
      <c r="M448" s="104"/>
    </row>
    <row r="449" spans="1:15" s="175" customFormat="1" ht="15.75" customHeight="1">
      <c r="A449" s="201" t="s">
        <v>1310</v>
      </c>
      <c r="B449" s="79" t="s">
        <v>218</v>
      </c>
      <c r="C449" s="85"/>
      <c r="D449" s="80"/>
      <c r="E449" s="80"/>
      <c r="F449" s="101"/>
      <c r="G449" s="101">
        <v>2000000</v>
      </c>
      <c r="H449" s="101"/>
      <c r="I449" s="101"/>
      <c r="J449" s="80"/>
      <c r="K449" s="80"/>
      <c r="L449" s="80"/>
      <c r="M449" s="174"/>
    </row>
    <row r="450" spans="1:15" ht="15.75" customHeight="1">
      <c r="A450" s="201" t="s">
        <v>1311</v>
      </c>
      <c r="B450" s="200" t="s">
        <v>1145</v>
      </c>
      <c r="C450" s="85"/>
      <c r="D450" s="80"/>
      <c r="E450" s="80"/>
      <c r="F450" s="101"/>
      <c r="G450" s="101">
        <v>7000000</v>
      </c>
      <c r="H450" s="101"/>
      <c r="I450" s="101"/>
      <c r="J450" s="80"/>
      <c r="K450" s="80"/>
      <c r="L450" s="80"/>
      <c r="M450" s="104"/>
    </row>
    <row r="451" spans="1:15" s="181" customFormat="1" ht="15.75" customHeight="1">
      <c r="A451" s="201" t="s">
        <v>1312</v>
      </c>
      <c r="B451" s="79" t="s">
        <v>219</v>
      </c>
      <c r="C451" s="85"/>
      <c r="D451" s="80"/>
      <c r="E451" s="80"/>
      <c r="F451" s="101"/>
      <c r="G451" s="101">
        <v>1000000</v>
      </c>
      <c r="H451" s="101"/>
      <c r="I451" s="101"/>
      <c r="J451" s="80"/>
      <c r="K451" s="80"/>
      <c r="L451" s="80"/>
      <c r="M451" s="126"/>
    </row>
    <row r="452" spans="1:15" s="175" customFormat="1" ht="15.75" customHeight="1">
      <c r="A452" s="201" t="s">
        <v>1313</v>
      </c>
      <c r="B452" s="200" t="s">
        <v>1146</v>
      </c>
      <c r="C452" s="85"/>
      <c r="D452" s="80"/>
      <c r="E452" s="80"/>
      <c r="F452" s="101"/>
      <c r="G452" s="101">
        <v>500000</v>
      </c>
      <c r="H452" s="101"/>
      <c r="I452" s="101"/>
      <c r="J452" s="80"/>
      <c r="K452" s="80"/>
      <c r="L452" s="80"/>
      <c r="M452" s="174"/>
    </row>
    <row r="453" spans="1:15" ht="16.350000000000001" customHeight="1">
      <c r="A453" s="117" t="s">
        <v>1314</v>
      </c>
      <c r="B453" s="102" t="s">
        <v>220</v>
      </c>
      <c r="C453" s="107"/>
      <c r="D453" s="106"/>
      <c r="E453" s="106"/>
      <c r="F453" s="115"/>
      <c r="G453" s="115"/>
      <c r="H453" s="115">
        <f>SUM(G454:G455)</f>
        <v>3500000</v>
      </c>
      <c r="I453" s="115"/>
      <c r="J453" s="106"/>
      <c r="K453" s="106"/>
      <c r="L453" s="106"/>
      <c r="M453" s="104"/>
    </row>
    <row r="454" spans="1:15" ht="16.350000000000001" customHeight="1">
      <c r="A454" s="201" t="s">
        <v>1315</v>
      </c>
      <c r="B454" s="200" t="s">
        <v>1147</v>
      </c>
      <c r="C454" s="85"/>
      <c r="D454" s="80"/>
      <c r="E454" s="80"/>
      <c r="F454" s="101"/>
      <c r="G454" s="101">
        <v>3000000</v>
      </c>
      <c r="H454" s="101"/>
      <c r="I454" s="101"/>
      <c r="J454" s="80"/>
      <c r="K454" s="80"/>
      <c r="L454" s="80"/>
      <c r="M454" s="104"/>
    </row>
    <row r="455" spans="1:15" ht="16.350000000000001" customHeight="1">
      <c r="A455" s="201" t="s">
        <v>1316</v>
      </c>
      <c r="B455" s="200" t="s">
        <v>1148</v>
      </c>
      <c r="C455" s="85"/>
      <c r="D455" s="80"/>
      <c r="E455" s="80"/>
      <c r="F455" s="101"/>
      <c r="G455" s="101">
        <v>500000</v>
      </c>
      <c r="H455" s="101"/>
      <c r="I455" s="101"/>
      <c r="J455" s="80"/>
      <c r="K455" s="80"/>
      <c r="L455" s="80"/>
      <c r="M455" s="104"/>
    </row>
    <row r="456" spans="1:15" ht="16.350000000000001" customHeight="1">
      <c r="A456" s="117" t="s">
        <v>1317</v>
      </c>
      <c r="B456" s="102" t="s">
        <v>221</v>
      </c>
      <c r="C456" s="107"/>
      <c r="D456" s="106"/>
      <c r="E456" s="106"/>
      <c r="F456" s="115"/>
      <c r="G456" s="115"/>
      <c r="H456" s="115">
        <f>SUM(G457:G457)</f>
        <v>11000000</v>
      </c>
      <c r="I456" s="115"/>
      <c r="J456" s="106"/>
      <c r="K456" s="106"/>
      <c r="L456" s="106"/>
      <c r="M456" s="104"/>
    </row>
    <row r="457" spans="1:15" ht="16.350000000000001" customHeight="1">
      <c r="A457" s="201" t="s">
        <v>1318</v>
      </c>
      <c r="B457" s="79" t="s">
        <v>222</v>
      </c>
      <c r="C457" s="85"/>
      <c r="D457" s="80"/>
      <c r="E457" s="80"/>
      <c r="F457" s="80"/>
      <c r="G457" s="101">
        <v>11000000</v>
      </c>
      <c r="H457" s="101"/>
      <c r="I457" s="101"/>
      <c r="J457" s="80"/>
      <c r="K457" s="80"/>
      <c r="L457" s="80"/>
      <c r="M457" s="104"/>
    </row>
    <row r="458" spans="1:15" ht="16.350000000000001" customHeight="1">
      <c r="A458" s="201" t="s">
        <v>1319</v>
      </c>
      <c r="B458" s="200" t="s">
        <v>527</v>
      </c>
      <c r="C458" s="85"/>
      <c r="D458" s="80"/>
      <c r="E458" s="80"/>
      <c r="F458" s="80"/>
      <c r="G458" s="101"/>
      <c r="H458" s="137">
        <v>8000000</v>
      </c>
      <c r="I458" s="101"/>
      <c r="J458" s="80"/>
      <c r="K458" s="80"/>
      <c r="L458" s="80"/>
      <c r="M458" s="104"/>
    </row>
    <row r="459" spans="1:15" ht="16.350000000000001" customHeight="1">
      <c r="A459" s="201" t="s">
        <v>1320</v>
      </c>
      <c r="B459" s="79" t="s">
        <v>223</v>
      </c>
      <c r="C459" s="85"/>
      <c r="D459" s="80"/>
      <c r="E459" s="80"/>
      <c r="F459" s="80"/>
      <c r="G459" s="101" t="s">
        <v>39</v>
      </c>
      <c r="H459" s="137">
        <v>70000000</v>
      </c>
      <c r="I459" s="101"/>
      <c r="J459" s="80"/>
      <c r="K459" s="80"/>
      <c r="L459" s="80"/>
      <c r="M459" s="104"/>
    </row>
    <row r="460" spans="1:15" s="175" customFormat="1" ht="16.350000000000001" customHeight="1">
      <c r="A460" s="201" t="s">
        <v>1321</v>
      </c>
      <c r="B460" s="200" t="s">
        <v>559</v>
      </c>
      <c r="C460" s="85"/>
      <c r="D460" s="80"/>
      <c r="E460" s="80"/>
      <c r="F460" s="80"/>
      <c r="G460" s="101"/>
      <c r="H460" s="137">
        <v>200000</v>
      </c>
      <c r="I460" s="101"/>
      <c r="J460" s="80"/>
      <c r="K460" s="80"/>
      <c r="L460" s="80"/>
      <c r="M460" s="174"/>
    </row>
    <row r="461" spans="1:15" s="175" customFormat="1" ht="16.350000000000001" customHeight="1">
      <c r="A461" s="201" t="s">
        <v>1322</v>
      </c>
      <c r="B461" s="79" t="s">
        <v>224</v>
      </c>
      <c r="C461" s="85"/>
      <c r="D461" s="80" t="s">
        <v>39</v>
      </c>
      <c r="E461" s="80"/>
      <c r="F461" s="80"/>
      <c r="G461" s="101"/>
      <c r="H461" s="137">
        <v>8000000</v>
      </c>
      <c r="I461" s="101"/>
      <c r="J461" s="80"/>
      <c r="K461" s="80"/>
      <c r="L461" s="80"/>
      <c r="M461" s="174"/>
    </row>
    <row r="462" spans="1:15" ht="15.75" customHeight="1">
      <c r="A462" s="201" t="s">
        <v>1323</v>
      </c>
      <c r="B462" s="200" t="s">
        <v>447</v>
      </c>
      <c r="C462" s="85"/>
      <c r="D462" s="80"/>
      <c r="E462" s="80"/>
      <c r="F462" s="80"/>
      <c r="G462" s="101"/>
      <c r="H462" s="137">
        <v>200000</v>
      </c>
      <c r="I462" s="101"/>
      <c r="J462" s="80"/>
      <c r="K462" s="80"/>
      <c r="L462" s="80"/>
      <c r="M462" s="126"/>
      <c r="N462" s="181"/>
      <c r="O462" s="181"/>
    </row>
    <row r="463" spans="1:15" ht="15.75" customHeight="1">
      <c r="A463" s="210" t="s">
        <v>1324</v>
      </c>
      <c r="B463" s="199" t="s">
        <v>153</v>
      </c>
      <c r="C463" s="108"/>
      <c r="D463" s="101"/>
      <c r="E463" s="101"/>
      <c r="F463" s="101"/>
      <c r="G463" s="101"/>
      <c r="H463" s="137">
        <v>20000000</v>
      </c>
      <c r="I463" s="101"/>
      <c r="J463" s="101"/>
      <c r="K463" s="101"/>
      <c r="L463" s="101"/>
      <c r="M463" s="126"/>
      <c r="N463" s="181"/>
      <c r="O463" s="181"/>
    </row>
    <row r="464" spans="1:15" ht="15.75" customHeight="1">
      <c r="A464" s="117" t="s">
        <v>56</v>
      </c>
      <c r="B464" s="102" t="s">
        <v>225</v>
      </c>
      <c r="C464" s="107"/>
      <c r="D464" s="106" t="s">
        <v>39</v>
      </c>
      <c r="E464" s="106"/>
      <c r="F464" s="106"/>
      <c r="G464" s="115"/>
      <c r="H464" s="115"/>
      <c r="I464" s="115"/>
      <c r="J464" s="106"/>
      <c r="K464" s="106"/>
      <c r="L464" s="106">
        <f>SUM(K465:K530)</f>
        <v>887148864.76999998</v>
      </c>
      <c r="M464" s="126"/>
      <c r="N464" s="181"/>
      <c r="O464" s="181"/>
    </row>
    <row r="465" spans="1:15" ht="15.75" customHeight="1">
      <c r="A465" s="117" t="s">
        <v>512</v>
      </c>
      <c r="B465" s="102" t="s">
        <v>226</v>
      </c>
      <c r="C465" s="107"/>
      <c r="D465" s="106"/>
      <c r="E465" s="106"/>
      <c r="F465" s="106"/>
      <c r="G465" s="115"/>
      <c r="H465" s="115"/>
      <c r="I465" s="115"/>
      <c r="J465" s="106"/>
      <c r="K465" s="106">
        <f>SUM(J466:J531)</f>
        <v>887148864.76999998</v>
      </c>
      <c r="L465" s="106"/>
      <c r="M465" s="126"/>
    </row>
    <row r="466" spans="1:15" ht="15.75" customHeight="1">
      <c r="A466" s="117" t="s">
        <v>1381</v>
      </c>
      <c r="B466" s="102" t="s">
        <v>227</v>
      </c>
      <c r="C466" s="107"/>
      <c r="D466" s="106" t="s">
        <v>39</v>
      </c>
      <c r="E466" s="106"/>
      <c r="F466" s="106"/>
      <c r="G466" s="115"/>
      <c r="H466" s="115"/>
      <c r="I466" s="115"/>
      <c r="J466" s="106">
        <f>SUM(I467:I484)</f>
        <v>58000000</v>
      </c>
      <c r="K466" s="106"/>
      <c r="L466" s="106"/>
      <c r="M466" s="126"/>
      <c r="N466" s="181"/>
      <c r="O466" s="181"/>
    </row>
    <row r="467" spans="1:15" ht="15.75" customHeight="1">
      <c r="A467" s="117" t="s">
        <v>1382</v>
      </c>
      <c r="B467" s="102" t="s">
        <v>228</v>
      </c>
      <c r="C467" s="85"/>
      <c r="D467" s="80"/>
      <c r="E467" s="80"/>
      <c r="F467" s="80"/>
      <c r="G467" s="101"/>
      <c r="H467" s="101"/>
      <c r="I467" s="115">
        <f>SUM(H468:H469)</f>
        <v>20000000</v>
      </c>
      <c r="J467" s="80"/>
      <c r="K467" s="80"/>
      <c r="L467" s="80"/>
      <c r="M467" s="126"/>
      <c r="N467" s="181"/>
      <c r="O467" s="181"/>
    </row>
    <row r="468" spans="1:15" ht="15.75" customHeight="1">
      <c r="A468" s="201" t="s">
        <v>1487</v>
      </c>
      <c r="B468" s="200" t="s">
        <v>1489</v>
      </c>
      <c r="C468" s="85"/>
      <c r="D468" s="80"/>
      <c r="E468" s="80"/>
      <c r="F468" s="80"/>
      <c r="G468" s="101"/>
      <c r="H468" s="101">
        <v>13000000</v>
      </c>
      <c r="I468" s="101"/>
      <c r="J468" s="80"/>
      <c r="K468" s="80"/>
      <c r="L468" s="80"/>
      <c r="M468" s="126"/>
      <c r="N468" s="181"/>
      <c r="O468" s="181"/>
    </row>
    <row r="469" spans="1:15" ht="15.75" customHeight="1">
      <c r="A469" s="201" t="s">
        <v>1488</v>
      </c>
      <c r="B469" s="200" t="s">
        <v>1490</v>
      </c>
      <c r="C469" s="85"/>
      <c r="D469" s="80"/>
      <c r="E469" s="80"/>
      <c r="F469" s="80"/>
      <c r="G469" s="101"/>
      <c r="H469" s="101">
        <v>7000000</v>
      </c>
      <c r="I469" s="101"/>
      <c r="J469" s="80"/>
      <c r="K469" s="80"/>
      <c r="L469" s="80"/>
      <c r="M469" s="126"/>
      <c r="N469" s="181"/>
      <c r="O469" s="181"/>
    </row>
    <row r="470" spans="1:15" ht="15.75" customHeight="1">
      <c r="A470" s="201" t="s">
        <v>1383</v>
      </c>
      <c r="B470" s="200" t="s">
        <v>229</v>
      </c>
      <c r="C470" s="107"/>
      <c r="D470" s="106"/>
      <c r="E470" s="106"/>
      <c r="F470" s="106"/>
      <c r="G470" s="115"/>
      <c r="H470" s="115"/>
      <c r="I470" s="226">
        <v>6000000</v>
      </c>
      <c r="J470" s="106"/>
      <c r="K470" s="106"/>
      <c r="L470" s="106"/>
      <c r="M470" s="126"/>
      <c r="N470" s="181"/>
      <c r="O470" s="181"/>
    </row>
    <row r="471" spans="1:15" s="175" customFormat="1" ht="16.350000000000001" customHeight="1">
      <c r="A471" s="201" t="s">
        <v>1384</v>
      </c>
      <c r="B471" s="79" t="s">
        <v>230</v>
      </c>
      <c r="C471" s="85"/>
      <c r="D471" s="80"/>
      <c r="E471" s="80"/>
      <c r="F471" s="80"/>
      <c r="G471" s="80"/>
      <c r="H471" s="101"/>
      <c r="I471" s="101">
        <v>10000000</v>
      </c>
      <c r="J471" s="101"/>
      <c r="K471" s="80"/>
      <c r="L471" s="80"/>
      <c r="M471" s="174"/>
    </row>
    <row r="472" spans="1:15" s="175" customFormat="1" ht="16.350000000000001" customHeight="1">
      <c r="A472" s="201" t="s">
        <v>1385</v>
      </c>
      <c r="B472" s="200" t="s">
        <v>929</v>
      </c>
      <c r="C472" s="85"/>
      <c r="D472" s="80"/>
      <c r="E472" s="80"/>
      <c r="F472" s="80"/>
      <c r="G472" s="80"/>
      <c r="H472" s="101"/>
      <c r="I472" s="101">
        <v>1500000</v>
      </c>
      <c r="J472" s="101"/>
      <c r="K472" s="80"/>
      <c r="L472" s="80"/>
      <c r="M472" s="174"/>
    </row>
    <row r="473" spans="1:15" ht="16.350000000000001" customHeight="1">
      <c r="A473" s="201" t="s">
        <v>1386</v>
      </c>
      <c r="B473" s="79" t="s">
        <v>426</v>
      </c>
      <c r="C473" s="85"/>
      <c r="D473" s="80"/>
      <c r="E473" s="80"/>
      <c r="F473" s="80"/>
      <c r="G473" s="80"/>
      <c r="H473" s="101"/>
      <c r="I473" s="101">
        <v>600000</v>
      </c>
      <c r="J473" s="101"/>
      <c r="K473" s="80"/>
      <c r="L473" s="80"/>
      <c r="M473" s="104"/>
    </row>
    <row r="474" spans="1:15" ht="16.350000000000001" customHeight="1">
      <c r="A474" s="201" t="s">
        <v>1387</v>
      </c>
      <c r="B474" s="200" t="s">
        <v>1149</v>
      </c>
      <c r="C474" s="85"/>
      <c r="D474" s="80"/>
      <c r="E474" s="80"/>
      <c r="F474" s="80"/>
      <c r="G474" s="80"/>
      <c r="H474" s="101"/>
      <c r="I474" s="101">
        <v>1000000</v>
      </c>
      <c r="J474" s="101"/>
      <c r="K474" s="80"/>
      <c r="L474" s="80"/>
      <c r="M474" s="104"/>
    </row>
    <row r="475" spans="1:15" ht="16.350000000000001" customHeight="1">
      <c r="A475" s="222" t="s">
        <v>1388</v>
      </c>
      <c r="B475" s="354" t="s">
        <v>981</v>
      </c>
      <c r="C475" s="204"/>
      <c r="D475" s="83"/>
      <c r="E475" s="83"/>
      <c r="F475" s="83"/>
      <c r="G475" s="83"/>
      <c r="H475" s="133"/>
      <c r="I475" s="133">
        <v>1500000</v>
      </c>
      <c r="J475" s="133"/>
      <c r="K475" s="83"/>
      <c r="L475" s="83"/>
      <c r="M475" s="104"/>
    </row>
    <row r="476" spans="1:15" ht="30.75" customHeight="1">
      <c r="A476" s="224" t="s">
        <v>475</v>
      </c>
      <c r="B476" s="110"/>
      <c r="C476" s="111"/>
      <c r="D476" s="110"/>
      <c r="E476" s="110"/>
      <c r="F476" s="110"/>
      <c r="G476" s="110"/>
      <c r="H476" s="110"/>
      <c r="I476" s="110"/>
      <c r="J476" s="202" t="s">
        <v>1378</v>
      </c>
      <c r="K476" s="110"/>
      <c r="L476" s="288" t="s">
        <v>593</v>
      </c>
      <c r="M476" s="104"/>
    </row>
    <row r="477" spans="1:15" ht="21" customHeight="1">
      <c r="A477" s="120" t="s">
        <v>2</v>
      </c>
      <c r="B477" s="109" t="s">
        <v>3</v>
      </c>
      <c r="C477" s="109"/>
      <c r="D477" s="109" t="s">
        <v>76</v>
      </c>
      <c r="E477" s="109" t="s">
        <v>77</v>
      </c>
      <c r="F477" s="109" t="s">
        <v>78</v>
      </c>
      <c r="G477" s="109" t="s">
        <v>79</v>
      </c>
      <c r="H477" s="109" t="s">
        <v>80</v>
      </c>
      <c r="I477" s="109" t="s">
        <v>81</v>
      </c>
      <c r="J477" s="109" t="s">
        <v>82</v>
      </c>
      <c r="K477" s="109" t="s">
        <v>7</v>
      </c>
      <c r="L477" s="109" t="s">
        <v>83</v>
      </c>
      <c r="M477" s="104"/>
    </row>
    <row r="478" spans="1:15" ht="16.350000000000001" customHeight="1">
      <c r="A478" s="201"/>
      <c r="B478" s="200"/>
      <c r="C478" s="85"/>
      <c r="D478" s="80"/>
      <c r="E478" s="80"/>
      <c r="F478" s="78"/>
      <c r="G478" s="81"/>
      <c r="H478" s="101"/>
      <c r="I478" s="101"/>
      <c r="J478" s="101"/>
      <c r="K478" s="80"/>
      <c r="L478" s="80"/>
      <c r="M478" s="104"/>
    </row>
    <row r="479" spans="1:15" ht="16.350000000000001" customHeight="1">
      <c r="A479" s="201" t="s">
        <v>1389</v>
      </c>
      <c r="B479" s="200" t="s">
        <v>1150</v>
      </c>
      <c r="C479" s="85"/>
      <c r="D479" s="80"/>
      <c r="E479" s="80"/>
      <c r="F479" s="80"/>
      <c r="G479" s="81"/>
      <c r="H479" s="226" t="s">
        <v>39</v>
      </c>
      <c r="I479" s="101">
        <v>1800000</v>
      </c>
      <c r="J479" s="101"/>
      <c r="K479" s="80"/>
      <c r="L479" s="81"/>
      <c r="M479" s="104"/>
    </row>
    <row r="480" spans="1:15" s="175" customFormat="1" ht="16.350000000000001" customHeight="1">
      <c r="A480" s="201" t="s">
        <v>1390</v>
      </c>
      <c r="B480" s="79" t="s">
        <v>403</v>
      </c>
      <c r="C480" s="85"/>
      <c r="D480" s="80"/>
      <c r="E480" s="80"/>
      <c r="F480" s="80"/>
      <c r="G480" s="80"/>
      <c r="H480" s="101"/>
      <c r="I480" s="101">
        <v>800000</v>
      </c>
      <c r="J480" s="185"/>
      <c r="K480" s="80"/>
      <c r="L480" s="81"/>
      <c r="M480" s="174"/>
    </row>
    <row r="481" spans="1:15" s="319" customFormat="1" ht="16.350000000000001" customHeight="1">
      <c r="A481" s="320" t="s">
        <v>1391</v>
      </c>
      <c r="B481" s="314" t="s">
        <v>1191</v>
      </c>
      <c r="C481" s="317"/>
      <c r="D481" s="137"/>
      <c r="E481" s="137"/>
      <c r="F481" s="137"/>
      <c r="G481" s="137"/>
      <c r="H481" s="137"/>
      <c r="I481" s="137">
        <v>1300000</v>
      </c>
      <c r="J481" s="137"/>
      <c r="K481" s="137"/>
      <c r="L481" s="270"/>
      <c r="M481" s="318"/>
    </row>
    <row r="482" spans="1:15" ht="16.350000000000001" customHeight="1">
      <c r="A482" s="201" t="s">
        <v>1392</v>
      </c>
      <c r="B482" s="200" t="s">
        <v>221</v>
      </c>
      <c r="C482" s="85"/>
      <c r="D482" s="80"/>
      <c r="E482" s="80"/>
      <c r="F482" s="80"/>
      <c r="G482" s="80"/>
      <c r="H482" s="101"/>
      <c r="I482" s="101">
        <v>1500000</v>
      </c>
      <c r="J482" s="101"/>
      <c r="K482" s="80"/>
      <c r="L482" s="81"/>
      <c r="M482" s="104"/>
    </row>
    <row r="483" spans="1:15" s="175" customFormat="1" ht="16.350000000000001" customHeight="1">
      <c r="A483" s="201" t="s">
        <v>1393</v>
      </c>
      <c r="B483" s="79" t="s">
        <v>231</v>
      </c>
      <c r="C483" s="85"/>
      <c r="D483" s="80"/>
      <c r="E483" s="80"/>
      <c r="F483" s="80"/>
      <c r="G483" s="80"/>
      <c r="H483" s="101"/>
      <c r="I483" s="101">
        <v>2000000</v>
      </c>
      <c r="J483" s="101"/>
      <c r="K483" s="80"/>
      <c r="L483" s="81"/>
      <c r="M483" s="174"/>
    </row>
    <row r="484" spans="1:15" ht="16.350000000000001" customHeight="1">
      <c r="A484" s="210" t="s">
        <v>1394</v>
      </c>
      <c r="B484" s="100" t="s">
        <v>153</v>
      </c>
      <c r="C484" s="108"/>
      <c r="D484" s="101"/>
      <c r="E484" s="101"/>
      <c r="F484" s="101"/>
      <c r="G484" s="101"/>
      <c r="H484" s="101"/>
      <c r="I484" s="101">
        <v>10000000</v>
      </c>
      <c r="J484" s="101"/>
      <c r="K484" s="101"/>
      <c r="L484" s="185"/>
      <c r="M484" s="104"/>
    </row>
    <row r="485" spans="1:15" ht="16.350000000000001" customHeight="1">
      <c r="A485" s="117" t="s">
        <v>1395</v>
      </c>
      <c r="B485" s="102" t="s">
        <v>232</v>
      </c>
      <c r="C485" s="107"/>
      <c r="D485" s="327" t="s">
        <v>39</v>
      </c>
      <c r="E485" s="106"/>
      <c r="F485" s="327"/>
      <c r="G485" s="106"/>
      <c r="H485" s="115"/>
      <c r="I485" s="152"/>
      <c r="J485" s="115">
        <f>+I486</f>
        <v>814798864.76999998</v>
      </c>
      <c r="K485" s="106"/>
      <c r="L485" s="327"/>
      <c r="M485" s="104"/>
    </row>
    <row r="486" spans="1:15" ht="16.350000000000001" customHeight="1">
      <c r="A486" s="117" t="s">
        <v>1396</v>
      </c>
      <c r="B486" s="102" t="s">
        <v>233</v>
      </c>
      <c r="C486" s="326"/>
      <c r="D486" s="106"/>
      <c r="E486" s="106"/>
      <c r="F486" s="115"/>
      <c r="G486" s="115"/>
      <c r="H486" s="152"/>
      <c r="I486" s="115">
        <f>+H487</f>
        <v>814798864.76999998</v>
      </c>
      <c r="J486" s="115"/>
      <c r="K486" s="106"/>
      <c r="L486" s="327"/>
      <c r="M486" s="104"/>
    </row>
    <row r="487" spans="1:15" ht="16.350000000000001" customHeight="1">
      <c r="A487" s="117" t="s">
        <v>1397</v>
      </c>
      <c r="B487" s="102" t="s">
        <v>234</v>
      </c>
      <c r="C487" s="326"/>
      <c r="D487" s="106" t="s">
        <v>39</v>
      </c>
      <c r="E487" s="106"/>
      <c r="F487" s="115"/>
      <c r="G487" s="115"/>
      <c r="H487" s="115">
        <f>SUM(G488:G530)</f>
        <v>814798864.76999998</v>
      </c>
      <c r="I487" s="115"/>
      <c r="J487" s="115"/>
      <c r="K487" s="106"/>
      <c r="L487" s="106"/>
      <c r="M487" s="104"/>
    </row>
    <row r="488" spans="1:15" ht="16.350000000000001" customHeight="1">
      <c r="A488" s="210" t="s">
        <v>1398</v>
      </c>
      <c r="B488" s="199" t="s">
        <v>1151</v>
      </c>
      <c r="C488" s="108"/>
      <c r="D488" s="101"/>
      <c r="E488" s="101"/>
      <c r="F488" s="101"/>
      <c r="G488" s="137">
        <v>25000000</v>
      </c>
      <c r="H488" s="101"/>
      <c r="I488" s="101"/>
      <c r="J488" s="101"/>
      <c r="K488" s="101"/>
      <c r="L488" s="101"/>
      <c r="M488" s="104"/>
    </row>
    <row r="489" spans="1:15" ht="16.350000000000001" customHeight="1">
      <c r="A489" s="210" t="s">
        <v>1399</v>
      </c>
      <c r="B489" s="199" t="s">
        <v>1152</v>
      </c>
      <c r="C489" s="108"/>
      <c r="D489" s="101"/>
      <c r="E489" s="101"/>
      <c r="F489" s="101"/>
      <c r="G489" s="137">
        <v>10000000</v>
      </c>
      <c r="H489" s="101"/>
      <c r="I489" s="101"/>
      <c r="J489" s="101"/>
      <c r="K489" s="101"/>
      <c r="L489" s="101"/>
      <c r="M489" s="104"/>
    </row>
    <row r="490" spans="1:15" s="175" customFormat="1" ht="16.350000000000001" customHeight="1">
      <c r="A490" s="201" t="s">
        <v>1400</v>
      </c>
      <c r="B490" s="200" t="s">
        <v>1153</v>
      </c>
      <c r="C490" s="85"/>
      <c r="D490" s="80"/>
      <c r="E490" s="80"/>
      <c r="F490" s="101"/>
      <c r="G490" s="137">
        <v>3000000</v>
      </c>
      <c r="H490" s="101"/>
      <c r="I490" s="101"/>
      <c r="J490" s="101"/>
      <c r="K490" s="80"/>
      <c r="L490" s="80"/>
      <c r="M490" s="174"/>
      <c r="O490" s="175" t="s">
        <v>39</v>
      </c>
    </row>
    <row r="491" spans="1:15" ht="16.350000000000001" customHeight="1">
      <c r="A491" s="201" t="s">
        <v>1401</v>
      </c>
      <c r="B491" s="79" t="s">
        <v>235</v>
      </c>
      <c r="C491" s="85"/>
      <c r="D491" s="80"/>
      <c r="E491" s="80"/>
      <c r="F491" s="101"/>
      <c r="G491" s="137">
        <v>6000000</v>
      </c>
      <c r="H491" s="101"/>
      <c r="I491" s="101"/>
      <c r="J491" s="101"/>
      <c r="K491" s="80"/>
      <c r="L491" s="80"/>
      <c r="M491" s="104"/>
    </row>
    <row r="492" spans="1:15" ht="16.350000000000001" customHeight="1">
      <c r="A492" s="201" t="s">
        <v>1402</v>
      </c>
      <c r="B492" s="79" t="s">
        <v>405</v>
      </c>
      <c r="C492" s="85"/>
      <c r="D492" s="80"/>
      <c r="E492" s="80"/>
      <c r="F492" s="101"/>
      <c r="G492" s="137">
        <v>5000000</v>
      </c>
      <c r="H492" s="101"/>
      <c r="I492" s="101"/>
      <c r="J492" s="101"/>
      <c r="K492" s="80"/>
      <c r="L492" s="80"/>
      <c r="M492" s="104"/>
    </row>
    <row r="493" spans="1:15" ht="15.75" customHeight="1">
      <c r="A493" s="201" t="s">
        <v>1403</v>
      </c>
      <c r="B493" s="79" t="s">
        <v>236</v>
      </c>
      <c r="C493" s="85"/>
      <c r="D493" s="80"/>
      <c r="E493" s="80"/>
      <c r="F493" s="101"/>
      <c r="G493" s="137">
        <v>20000000</v>
      </c>
      <c r="H493" s="101"/>
      <c r="I493" s="101"/>
      <c r="J493" s="101"/>
      <c r="K493" s="80"/>
      <c r="L493" s="80"/>
      <c r="M493" s="104"/>
    </row>
    <row r="494" spans="1:15" ht="15.75" customHeight="1">
      <c r="A494" s="201" t="s">
        <v>1404</v>
      </c>
      <c r="B494" s="200" t="s">
        <v>1182</v>
      </c>
      <c r="C494" s="85"/>
      <c r="D494" s="80"/>
      <c r="E494" s="80"/>
      <c r="F494" s="101"/>
      <c r="G494" s="137">
        <v>2500000</v>
      </c>
      <c r="H494" s="101"/>
      <c r="I494" s="101"/>
      <c r="J494" s="101"/>
      <c r="K494" s="80"/>
      <c r="L494" s="80"/>
      <c r="M494" s="104"/>
    </row>
    <row r="495" spans="1:15" ht="15.75" customHeight="1">
      <c r="A495" s="201" t="s">
        <v>1405</v>
      </c>
      <c r="B495" s="199" t="s">
        <v>1183</v>
      </c>
      <c r="C495" s="108"/>
      <c r="D495" s="101"/>
      <c r="E495" s="101"/>
      <c r="F495" s="101"/>
      <c r="G495" s="137">
        <v>8000000</v>
      </c>
      <c r="H495" s="101"/>
      <c r="I495" s="101"/>
      <c r="J495" s="101"/>
      <c r="K495" s="101"/>
      <c r="L495" s="101"/>
      <c r="M495" s="104"/>
    </row>
    <row r="496" spans="1:15" ht="15.75" customHeight="1">
      <c r="A496" s="210" t="s">
        <v>1406</v>
      </c>
      <c r="B496" s="100" t="s">
        <v>237</v>
      </c>
      <c r="C496" s="108"/>
      <c r="D496" s="101"/>
      <c r="E496" s="101"/>
      <c r="F496" s="101"/>
      <c r="G496" s="137">
        <v>10000000</v>
      </c>
      <c r="H496" s="101"/>
      <c r="I496" s="101"/>
      <c r="J496" s="101"/>
      <c r="K496" s="101"/>
      <c r="L496" s="101"/>
      <c r="M496" s="104"/>
    </row>
    <row r="497" spans="1:13" ht="15.75" customHeight="1">
      <c r="A497" s="210" t="s">
        <v>1407</v>
      </c>
      <c r="B497" s="199" t="s">
        <v>1154</v>
      </c>
      <c r="C497" s="108"/>
      <c r="D497" s="101"/>
      <c r="E497" s="101"/>
      <c r="F497" s="101"/>
      <c r="G497" s="137">
        <v>2500000</v>
      </c>
      <c r="H497" s="101"/>
      <c r="I497" s="101"/>
      <c r="J497" s="101"/>
      <c r="K497" s="101"/>
      <c r="L497" s="101"/>
      <c r="M497" s="104"/>
    </row>
    <row r="498" spans="1:13" s="181" customFormat="1" ht="15.75" customHeight="1">
      <c r="A498" s="210" t="s">
        <v>1408</v>
      </c>
      <c r="B498" s="199" t="s">
        <v>560</v>
      </c>
      <c r="C498" s="108"/>
      <c r="D498" s="101"/>
      <c r="E498" s="101"/>
      <c r="F498" s="101"/>
      <c r="G498" s="137">
        <v>700000</v>
      </c>
      <c r="H498" s="101"/>
      <c r="I498" s="101"/>
      <c r="J498" s="101"/>
      <c r="K498" s="101"/>
      <c r="L498" s="101"/>
      <c r="M498" s="126"/>
    </row>
    <row r="499" spans="1:13" ht="15.75" customHeight="1">
      <c r="A499" s="210" t="s">
        <v>1409</v>
      </c>
      <c r="B499" s="199" t="s">
        <v>1155</v>
      </c>
      <c r="C499" s="108"/>
      <c r="D499" s="101"/>
      <c r="E499" s="101"/>
      <c r="F499" s="101"/>
      <c r="G499" s="137">
        <v>10957474.77</v>
      </c>
      <c r="H499" s="101"/>
      <c r="I499" s="101"/>
      <c r="J499" s="101"/>
      <c r="K499" s="101"/>
      <c r="L499" s="101"/>
      <c r="M499" s="104"/>
    </row>
    <row r="500" spans="1:13" ht="15.75" customHeight="1">
      <c r="A500" s="201" t="s">
        <v>1410</v>
      </c>
      <c r="B500" s="79" t="s">
        <v>443</v>
      </c>
      <c r="C500" s="85"/>
      <c r="D500" s="80"/>
      <c r="E500" s="80"/>
      <c r="F500" s="101"/>
      <c r="G500" s="137">
        <v>5000000</v>
      </c>
      <c r="H500" s="80"/>
      <c r="I500" s="80"/>
      <c r="J500" s="80"/>
      <c r="K500" s="80"/>
      <c r="L500" s="80"/>
      <c r="M500" s="104"/>
    </row>
    <row r="501" spans="1:13" ht="15.75" customHeight="1">
      <c r="A501" s="201" t="s">
        <v>1411</v>
      </c>
      <c r="B501" s="79" t="s">
        <v>238</v>
      </c>
      <c r="C501" s="85"/>
      <c r="D501" s="80"/>
      <c r="E501" s="80"/>
      <c r="F501" s="101"/>
      <c r="G501" s="137">
        <v>3000000</v>
      </c>
      <c r="H501" s="80"/>
      <c r="I501" s="80"/>
      <c r="J501" s="80"/>
      <c r="K501" s="80"/>
      <c r="L501" s="80"/>
      <c r="M501" s="104"/>
    </row>
    <row r="502" spans="1:13" ht="15.75" customHeight="1">
      <c r="A502" s="201" t="s">
        <v>1412</v>
      </c>
      <c r="B502" s="308" t="s">
        <v>902</v>
      </c>
      <c r="C502" s="317"/>
      <c r="D502" s="137"/>
      <c r="E502" s="137"/>
      <c r="F502" s="137"/>
      <c r="G502" s="137">
        <v>15000000</v>
      </c>
      <c r="H502" s="80"/>
      <c r="I502" s="80"/>
      <c r="J502" s="80"/>
      <c r="K502" s="80"/>
      <c r="L502" s="80"/>
      <c r="M502" s="104"/>
    </row>
    <row r="503" spans="1:13" ht="15.75" customHeight="1">
      <c r="A503" s="210" t="s">
        <v>1413</v>
      </c>
      <c r="B503" s="199" t="s">
        <v>1156</v>
      </c>
      <c r="C503" s="108"/>
      <c r="D503" s="101"/>
      <c r="E503" s="101"/>
      <c r="F503" s="101"/>
      <c r="G503" s="137">
        <v>55000000</v>
      </c>
      <c r="H503" s="101"/>
      <c r="I503" s="101"/>
      <c r="J503" s="101"/>
      <c r="K503" s="101"/>
      <c r="L503" s="101"/>
      <c r="M503" s="104"/>
    </row>
    <row r="504" spans="1:13" ht="15.75" customHeight="1">
      <c r="A504" s="210" t="s">
        <v>1414</v>
      </c>
      <c r="B504" s="199" t="s">
        <v>1157</v>
      </c>
      <c r="C504" s="108"/>
      <c r="D504" s="101"/>
      <c r="E504" s="101"/>
      <c r="F504" s="101"/>
      <c r="G504" s="137">
        <v>50000000</v>
      </c>
      <c r="H504" s="101"/>
      <c r="I504" s="101"/>
      <c r="J504" s="101"/>
      <c r="K504" s="101"/>
      <c r="L504" s="101"/>
      <c r="M504" s="104"/>
    </row>
    <row r="505" spans="1:13" ht="15.75" customHeight="1">
      <c r="A505" s="210" t="s">
        <v>1415</v>
      </c>
      <c r="B505" s="199" t="s">
        <v>1158</v>
      </c>
      <c r="C505" s="108"/>
      <c r="D505" s="101"/>
      <c r="E505" s="101"/>
      <c r="F505" s="101"/>
      <c r="G505" s="137">
        <v>5000000</v>
      </c>
      <c r="H505" s="101"/>
      <c r="I505" s="101"/>
      <c r="J505" s="101"/>
      <c r="K505" s="101"/>
      <c r="L505" s="101"/>
      <c r="M505" s="104"/>
    </row>
    <row r="506" spans="1:13" ht="15.75" customHeight="1">
      <c r="A506" s="210" t="s">
        <v>1416</v>
      </c>
      <c r="B506" s="199" t="s">
        <v>1449</v>
      </c>
      <c r="C506" s="108"/>
      <c r="D506" s="101"/>
      <c r="E506" s="101"/>
      <c r="F506" s="101"/>
      <c r="G506" s="137">
        <v>5000000</v>
      </c>
      <c r="H506" s="101"/>
      <c r="I506" s="101"/>
      <c r="J506" s="101"/>
      <c r="K506" s="101"/>
      <c r="L506" s="101"/>
      <c r="M506" s="104"/>
    </row>
    <row r="507" spans="1:13" ht="15.75" customHeight="1">
      <c r="A507" s="121" t="s">
        <v>1417</v>
      </c>
      <c r="B507" s="114" t="s">
        <v>1159</v>
      </c>
      <c r="C507" s="108"/>
      <c r="D507" s="101"/>
      <c r="E507" s="101"/>
      <c r="F507" s="101"/>
      <c r="G507" s="215">
        <f>SUM(F508:F509)</f>
        <v>27641390</v>
      </c>
      <c r="H507" s="101"/>
      <c r="I507" s="101"/>
      <c r="J507" s="101"/>
      <c r="K507" s="101"/>
      <c r="L507" s="101"/>
      <c r="M507" s="104"/>
    </row>
    <row r="508" spans="1:13" ht="15.75" customHeight="1">
      <c r="A508" s="210" t="s">
        <v>1418</v>
      </c>
      <c r="B508" s="199" t="s">
        <v>1160</v>
      </c>
      <c r="C508" s="108"/>
      <c r="D508" s="101"/>
      <c r="E508" s="101"/>
      <c r="F508" s="101">
        <v>19550890</v>
      </c>
      <c r="G508" s="137"/>
      <c r="H508" s="101"/>
      <c r="I508" s="101"/>
      <c r="J508" s="101"/>
      <c r="K508" s="101"/>
      <c r="L508" s="101"/>
      <c r="M508" s="104"/>
    </row>
    <row r="509" spans="1:13" ht="15.75" customHeight="1">
      <c r="A509" s="210" t="s">
        <v>1419</v>
      </c>
      <c r="B509" s="199" t="s">
        <v>1161</v>
      </c>
      <c r="C509" s="108"/>
      <c r="D509" s="101"/>
      <c r="E509" s="101"/>
      <c r="F509" s="101">
        <v>8090500</v>
      </c>
      <c r="G509" s="137"/>
      <c r="H509" s="101"/>
      <c r="I509" s="101"/>
      <c r="J509" s="101"/>
      <c r="K509" s="101"/>
      <c r="L509" s="101"/>
      <c r="M509" s="104"/>
    </row>
    <row r="510" spans="1:13" ht="15.75" customHeight="1">
      <c r="A510" s="210" t="s">
        <v>1420</v>
      </c>
      <c r="B510" s="199" t="s">
        <v>1162</v>
      </c>
      <c r="C510" s="108"/>
      <c r="D510" s="101"/>
      <c r="E510" s="101"/>
      <c r="F510" s="101"/>
      <c r="G510" s="137">
        <v>27500000</v>
      </c>
      <c r="H510" s="101"/>
      <c r="I510" s="101"/>
      <c r="J510" s="101"/>
      <c r="K510" s="101"/>
      <c r="L510" s="101"/>
      <c r="M510" s="104"/>
    </row>
    <row r="511" spans="1:13" ht="15.75" customHeight="1">
      <c r="A511" s="210" t="s">
        <v>1421</v>
      </c>
      <c r="B511" s="199" t="s">
        <v>1195</v>
      </c>
      <c r="C511" s="108"/>
      <c r="D511" s="101"/>
      <c r="E511" s="101"/>
      <c r="F511" s="101"/>
      <c r="G511" s="137">
        <v>4000000</v>
      </c>
      <c r="H511" s="101"/>
      <c r="I511" s="101"/>
      <c r="J511" s="101"/>
      <c r="K511" s="101"/>
      <c r="L511" s="101"/>
      <c r="M511" s="104"/>
    </row>
    <row r="512" spans="1:13" ht="16.350000000000001" customHeight="1">
      <c r="A512" s="117" t="s">
        <v>1422</v>
      </c>
      <c r="B512" s="192" t="s">
        <v>551</v>
      </c>
      <c r="C512" s="107"/>
      <c r="D512" s="106"/>
      <c r="E512" s="106"/>
      <c r="F512" s="115"/>
      <c r="G512" s="215">
        <f>SUM(F513:F521)</f>
        <v>416000000</v>
      </c>
      <c r="H512" s="80"/>
      <c r="I512" s="80"/>
      <c r="J512" s="80"/>
      <c r="K512" s="80"/>
      <c r="L512" s="80"/>
      <c r="M512" s="104"/>
    </row>
    <row r="513" spans="1:13" ht="16.350000000000001" customHeight="1">
      <c r="A513" s="201" t="s">
        <v>1450</v>
      </c>
      <c r="B513" s="188" t="s">
        <v>531</v>
      </c>
      <c r="C513" s="85"/>
      <c r="D513" s="80"/>
      <c r="E513" s="80"/>
      <c r="F513" s="101">
        <v>27000000</v>
      </c>
      <c r="G513" s="137"/>
      <c r="H513" s="80"/>
      <c r="I513" s="80"/>
      <c r="J513" s="80"/>
      <c r="K513" s="80"/>
      <c r="L513" s="80"/>
      <c r="M513" s="104"/>
    </row>
    <row r="514" spans="1:13" ht="15.75" customHeight="1">
      <c r="A514" s="201" t="s">
        <v>1451</v>
      </c>
      <c r="B514" s="188" t="s">
        <v>532</v>
      </c>
      <c r="C514" s="85"/>
      <c r="D514" s="80"/>
      <c r="E514" s="80"/>
      <c r="F514" s="101">
        <v>48000000</v>
      </c>
      <c r="G514" s="137"/>
      <c r="H514" s="80"/>
      <c r="I514" s="80"/>
      <c r="J514" s="80"/>
      <c r="K514" s="80"/>
      <c r="L514" s="80"/>
      <c r="M514" s="104"/>
    </row>
    <row r="515" spans="1:13" ht="15.75" customHeight="1">
      <c r="A515" s="201" t="s">
        <v>1452</v>
      </c>
      <c r="B515" s="188" t="s">
        <v>533</v>
      </c>
      <c r="C515" s="85"/>
      <c r="D515" s="80"/>
      <c r="E515" s="80"/>
      <c r="F515" s="101">
        <v>44000000</v>
      </c>
      <c r="G515" s="137"/>
      <c r="H515" s="80"/>
      <c r="I515" s="80"/>
      <c r="J515" s="80"/>
      <c r="K515" s="80"/>
      <c r="L515" s="80"/>
      <c r="M515" s="104"/>
    </row>
    <row r="516" spans="1:13" ht="15.75" customHeight="1">
      <c r="A516" s="201" t="s">
        <v>1453</v>
      </c>
      <c r="B516" s="200" t="s">
        <v>534</v>
      </c>
      <c r="C516" s="85"/>
      <c r="D516" s="80"/>
      <c r="E516" s="80"/>
      <c r="F516" s="101">
        <v>14000000</v>
      </c>
      <c r="G516" s="227" t="s">
        <v>39</v>
      </c>
      <c r="H516" s="80"/>
      <c r="I516" s="80"/>
      <c r="J516" s="80"/>
      <c r="K516" s="80"/>
      <c r="L516" s="80"/>
      <c r="M516" s="104"/>
    </row>
    <row r="517" spans="1:13" ht="16.350000000000001" customHeight="1">
      <c r="A517" s="210" t="s">
        <v>1454</v>
      </c>
      <c r="B517" s="193" t="s">
        <v>535</v>
      </c>
      <c r="C517" s="108"/>
      <c r="D517" s="101"/>
      <c r="E517" s="101"/>
      <c r="F517" s="229">
        <v>4500000</v>
      </c>
      <c r="G517" s="329" t="s">
        <v>39</v>
      </c>
      <c r="H517" s="101"/>
      <c r="I517" s="101"/>
      <c r="J517" s="101"/>
      <c r="K517" s="101"/>
      <c r="L517" s="101"/>
      <c r="M517" s="104"/>
    </row>
    <row r="518" spans="1:13" ht="16.350000000000001" customHeight="1">
      <c r="A518" s="201" t="s">
        <v>1455</v>
      </c>
      <c r="B518" s="188" t="s">
        <v>536</v>
      </c>
      <c r="C518" s="85"/>
      <c r="D518" s="80"/>
      <c r="E518" s="80"/>
      <c r="F518" s="101">
        <v>24000000</v>
      </c>
      <c r="G518" s="227" t="s">
        <v>39</v>
      </c>
      <c r="H518" s="80"/>
      <c r="I518" s="80"/>
      <c r="J518" s="80"/>
      <c r="K518" s="80"/>
      <c r="L518" s="80"/>
      <c r="M518" s="104"/>
    </row>
    <row r="519" spans="1:13" ht="16.350000000000001" customHeight="1">
      <c r="A519" s="201" t="s">
        <v>1456</v>
      </c>
      <c r="B519" s="188" t="s">
        <v>537</v>
      </c>
      <c r="C519" s="85"/>
      <c r="D519" s="80"/>
      <c r="E519" s="80"/>
      <c r="F519" s="101">
        <v>6500000</v>
      </c>
      <c r="G519" s="227" t="s">
        <v>39</v>
      </c>
      <c r="H519" s="80"/>
      <c r="I519" s="80"/>
      <c r="J519" s="80"/>
      <c r="K519" s="80"/>
      <c r="L519" s="80"/>
      <c r="M519" s="104"/>
    </row>
    <row r="520" spans="1:13" ht="16.350000000000001" customHeight="1">
      <c r="A520" s="201" t="s">
        <v>1457</v>
      </c>
      <c r="B520" s="188" t="s">
        <v>538</v>
      </c>
      <c r="C520" s="85"/>
      <c r="D520" s="80"/>
      <c r="E520" s="80"/>
      <c r="F520" s="101">
        <v>28000000</v>
      </c>
      <c r="G520" s="227" t="s">
        <v>39</v>
      </c>
      <c r="H520" s="80"/>
      <c r="I520" s="80"/>
      <c r="J520" s="80"/>
      <c r="K520" s="80"/>
      <c r="L520" s="80"/>
      <c r="M520" s="104"/>
    </row>
    <row r="521" spans="1:13" ht="16.350000000000001" customHeight="1">
      <c r="A521" s="201" t="s">
        <v>1458</v>
      </c>
      <c r="B521" s="200" t="s">
        <v>1163</v>
      </c>
      <c r="C521" s="85"/>
      <c r="D521" s="80"/>
      <c r="E521" s="80"/>
      <c r="F521" s="101">
        <v>220000000</v>
      </c>
      <c r="G521" s="137"/>
      <c r="H521" s="80"/>
      <c r="I521" s="80"/>
      <c r="J521" s="80"/>
      <c r="K521" s="80"/>
      <c r="L521" s="80"/>
      <c r="M521" s="104"/>
    </row>
    <row r="522" spans="1:13" ht="16.350000000000001" customHeight="1">
      <c r="A522" s="117" t="s">
        <v>1423</v>
      </c>
      <c r="B522" s="192" t="s">
        <v>1164</v>
      </c>
      <c r="C522" s="85"/>
      <c r="D522" s="80"/>
      <c r="E522" s="80"/>
      <c r="F522" s="101"/>
      <c r="G522" s="215">
        <v>10000000</v>
      </c>
      <c r="H522" s="80"/>
      <c r="I522" s="80"/>
      <c r="J522" s="80"/>
      <c r="K522" s="80"/>
      <c r="L522" s="80"/>
      <c r="M522" s="104"/>
    </row>
    <row r="523" spans="1:13" s="175" customFormat="1" ht="16.350000000000001" customHeight="1">
      <c r="A523" s="201" t="s">
        <v>1424</v>
      </c>
      <c r="B523" s="200" t="s">
        <v>1165</v>
      </c>
      <c r="C523" s="85"/>
      <c r="D523" s="80"/>
      <c r="E523" s="80"/>
      <c r="F523" s="101"/>
      <c r="G523" s="330">
        <v>1000000</v>
      </c>
      <c r="H523" s="80"/>
      <c r="I523" s="80"/>
      <c r="J523" s="80"/>
      <c r="K523" s="80"/>
      <c r="L523" s="80"/>
      <c r="M523" s="174"/>
    </row>
    <row r="524" spans="1:13" s="175" customFormat="1" ht="16.350000000000001" customHeight="1">
      <c r="A524" s="201" t="s">
        <v>1425</v>
      </c>
      <c r="B524" s="308" t="s">
        <v>1166</v>
      </c>
      <c r="C524" s="85"/>
      <c r="D524" s="80"/>
      <c r="E524" s="80"/>
      <c r="F524" s="101"/>
      <c r="G524" s="330">
        <v>45000000</v>
      </c>
      <c r="H524" s="80"/>
      <c r="I524" s="80"/>
      <c r="J524" s="80"/>
      <c r="K524" s="80"/>
      <c r="L524" s="80"/>
      <c r="M524" s="174"/>
    </row>
    <row r="525" spans="1:13" s="175" customFormat="1" ht="16.350000000000001" customHeight="1">
      <c r="A525" s="117" t="s">
        <v>1426</v>
      </c>
      <c r="B525" s="314" t="s">
        <v>1177</v>
      </c>
      <c r="C525" s="85"/>
      <c r="D525" s="80"/>
      <c r="E525" s="80"/>
      <c r="F525" s="101"/>
      <c r="G525" s="331">
        <f>SUM(F526:F529)</f>
        <v>22000000</v>
      </c>
      <c r="H525" s="80"/>
      <c r="I525" s="80"/>
      <c r="J525" s="80"/>
      <c r="K525" s="80"/>
      <c r="L525" s="80"/>
      <c r="M525" s="174"/>
    </row>
    <row r="526" spans="1:13" s="175" customFormat="1" ht="16.350000000000001" customHeight="1">
      <c r="A526" s="201" t="s">
        <v>1459</v>
      </c>
      <c r="B526" s="308" t="s">
        <v>1179</v>
      </c>
      <c r="C526" s="85"/>
      <c r="D526" s="80"/>
      <c r="E526" s="80"/>
      <c r="F526" s="137">
        <v>10000000</v>
      </c>
      <c r="G526" s="330"/>
      <c r="H526" s="80"/>
      <c r="I526" s="80"/>
      <c r="J526" s="80"/>
      <c r="K526" s="80"/>
      <c r="L526" s="80"/>
      <c r="M526" s="174"/>
    </row>
    <row r="527" spans="1:13" s="175" customFormat="1" ht="16.350000000000001" customHeight="1">
      <c r="A527" s="201" t="s">
        <v>1460</v>
      </c>
      <c r="B527" s="308" t="s">
        <v>1178</v>
      </c>
      <c r="C527" s="85"/>
      <c r="D527" s="80"/>
      <c r="E527" s="80"/>
      <c r="F527" s="137">
        <v>2000000</v>
      </c>
      <c r="G527" s="330"/>
      <c r="H527" s="80"/>
      <c r="I527" s="80"/>
      <c r="J527" s="80"/>
      <c r="K527" s="80"/>
      <c r="L527" s="80"/>
      <c r="M527" s="174"/>
    </row>
    <row r="528" spans="1:13" s="175" customFormat="1" ht="16.350000000000001" customHeight="1">
      <c r="A528" s="201" t="s">
        <v>1461</v>
      </c>
      <c r="B528" s="308" t="s">
        <v>1180</v>
      </c>
      <c r="C528" s="85"/>
      <c r="D528" s="80"/>
      <c r="E528" s="80"/>
      <c r="F528" s="137">
        <v>5000000</v>
      </c>
      <c r="G528" s="330"/>
      <c r="H528" s="80"/>
      <c r="I528" s="80"/>
      <c r="J528" s="80"/>
      <c r="K528" s="80"/>
      <c r="L528" s="80"/>
      <c r="M528" s="174"/>
    </row>
    <row r="529" spans="1:13" s="175" customFormat="1" ht="16.350000000000001" customHeight="1">
      <c r="A529" s="201" t="s">
        <v>1462</v>
      </c>
      <c r="B529" s="308" t="s">
        <v>1181</v>
      </c>
      <c r="C529" s="85"/>
      <c r="D529" s="80"/>
      <c r="E529" s="80"/>
      <c r="F529" s="137">
        <v>5000000</v>
      </c>
      <c r="G529" s="330"/>
      <c r="H529" s="80"/>
      <c r="I529" s="80"/>
      <c r="J529" s="80"/>
      <c r="K529" s="80"/>
      <c r="L529" s="80"/>
      <c r="M529" s="174"/>
    </row>
    <row r="530" spans="1:13" s="175" customFormat="1" ht="16.5" customHeight="1">
      <c r="A530" s="201" t="s">
        <v>1463</v>
      </c>
      <c r="B530" s="308" t="s">
        <v>563</v>
      </c>
      <c r="C530" s="85"/>
      <c r="D530" s="80"/>
      <c r="E530" s="80"/>
      <c r="F530" s="101"/>
      <c r="G530" s="330">
        <v>20000000</v>
      </c>
      <c r="H530" s="80"/>
      <c r="I530" s="80"/>
      <c r="J530" s="80"/>
      <c r="K530" s="80"/>
      <c r="L530" s="80"/>
      <c r="M530" s="174"/>
    </row>
    <row r="531" spans="1:13" ht="15.75" customHeight="1">
      <c r="A531" s="117" t="s">
        <v>1427</v>
      </c>
      <c r="B531" s="102" t="s">
        <v>239</v>
      </c>
      <c r="C531" s="107"/>
      <c r="D531" s="106"/>
      <c r="E531" s="106"/>
      <c r="F531" s="106"/>
      <c r="G531" s="106"/>
      <c r="H531" s="106"/>
      <c r="I531" s="106"/>
      <c r="J531" s="106">
        <f>SUM(I533:I539)</f>
        <v>14350000</v>
      </c>
      <c r="K531" s="106"/>
      <c r="L531" s="106"/>
      <c r="M531" s="104"/>
    </row>
    <row r="532" spans="1:13" ht="15.75" customHeight="1">
      <c r="A532" s="117"/>
      <c r="B532" s="102" t="s">
        <v>239</v>
      </c>
      <c r="C532" s="107"/>
      <c r="D532" s="106"/>
      <c r="E532" s="106"/>
      <c r="F532" s="106"/>
      <c r="G532" s="106"/>
      <c r="H532" s="106"/>
      <c r="I532" s="106"/>
      <c r="J532" s="106"/>
      <c r="K532" s="106"/>
      <c r="L532" s="106"/>
      <c r="M532" s="104"/>
    </row>
    <row r="533" spans="1:13" s="175" customFormat="1" ht="16.350000000000001" customHeight="1">
      <c r="A533" s="117" t="s">
        <v>1428</v>
      </c>
      <c r="B533" s="102" t="s">
        <v>240</v>
      </c>
      <c r="C533" s="107"/>
      <c r="D533" s="106"/>
      <c r="E533" s="106"/>
      <c r="F533" s="115"/>
      <c r="G533" s="236" t="s">
        <v>39</v>
      </c>
      <c r="H533" s="106"/>
      <c r="I533" s="106">
        <f>SUM(H534:H540)</f>
        <v>14350000</v>
      </c>
      <c r="J533" s="106"/>
      <c r="K533" s="106"/>
      <c r="L533" s="106"/>
      <c r="M533" s="174"/>
    </row>
    <row r="534" spans="1:13" s="181" customFormat="1" ht="16.350000000000001" customHeight="1">
      <c r="A534" s="210" t="s">
        <v>1429</v>
      </c>
      <c r="B534" s="193" t="s">
        <v>1026</v>
      </c>
      <c r="C534" s="108"/>
      <c r="D534" s="101"/>
      <c r="E534" s="101"/>
      <c r="F534" s="101"/>
      <c r="G534" s="101"/>
      <c r="H534" s="137">
        <v>100000</v>
      </c>
      <c r="I534" s="101"/>
      <c r="J534" s="101"/>
      <c r="K534" s="101"/>
      <c r="L534" s="101"/>
      <c r="M534" s="104"/>
    </row>
    <row r="535" spans="1:13" ht="15.75" customHeight="1">
      <c r="A535" s="201" t="s">
        <v>1430</v>
      </c>
      <c r="B535" s="200" t="s">
        <v>1193</v>
      </c>
      <c r="C535" s="85"/>
      <c r="D535" s="80"/>
      <c r="E535" s="80"/>
      <c r="F535" s="80"/>
      <c r="G535" s="80" t="s">
        <v>39</v>
      </c>
      <c r="H535" s="137">
        <v>50000</v>
      </c>
      <c r="I535" s="80"/>
      <c r="J535" s="80"/>
      <c r="K535" s="80"/>
      <c r="L535" s="80"/>
      <c r="M535" s="104"/>
    </row>
    <row r="536" spans="1:13" ht="15.75" customHeight="1">
      <c r="A536" s="201" t="s">
        <v>1431</v>
      </c>
      <c r="B536" s="200" t="s">
        <v>1170</v>
      </c>
      <c r="C536" s="85"/>
      <c r="D536" s="80"/>
      <c r="E536" s="80"/>
      <c r="F536" s="80"/>
      <c r="G536" s="80"/>
      <c r="H536" s="137">
        <v>4000000</v>
      </c>
      <c r="I536" s="80"/>
      <c r="J536" s="80"/>
      <c r="L536" s="80"/>
      <c r="M536" s="104"/>
    </row>
    <row r="537" spans="1:13" ht="15.75" customHeight="1">
      <c r="A537" s="201" t="s">
        <v>1432</v>
      </c>
      <c r="B537" s="200" t="s">
        <v>561</v>
      </c>
      <c r="C537" s="85"/>
      <c r="D537" s="80"/>
      <c r="E537" s="80"/>
      <c r="F537" s="80"/>
      <c r="G537" s="80" t="s">
        <v>39</v>
      </c>
      <c r="H537" s="330">
        <v>2500000</v>
      </c>
      <c r="I537" s="80"/>
      <c r="K537" s="80"/>
      <c r="L537" s="80"/>
      <c r="M537" s="104"/>
    </row>
    <row r="538" spans="1:13" ht="15.75" customHeight="1">
      <c r="A538" s="201" t="s">
        <v>1433</v>
      </c>
      <c r="B538" s="79" t="s">
        <v>241</v>
      </c>
      <c r="C538" s="85"/>
      <c r="D538" s="80"/>
      <c r="E538" s="80"/>
      <c r="F538" s="80"/>
      <c r="G538" s="80"/>
      <c r="H538" s="137">
        <v>1000000</v>
      </c>
      <c r="I538" s="191"/>
      <c r="J538" s="80"/>
      <c r="K538" s="80"/>
      <c r="L538" s="80"/>
      <c r="M538" s="104"/>
    </row>
    <row r="539" spans="1:13" ht="15.75" customHeight="1">
      <c r="A539" s="201" t="s">
        <v>1434</v>
      </c>
      <c r="B539" s="188" t="s">
        <v>562</v>
      </c>
      <c r="C539" s="85"/>
      <c r="D539" s="80"/>
      <c r="E539" s="80"/>
      <c r="F539" s="80"/>
      <c r="G539" s="80"/>
      <c r="H539" s="137">
        <v>1500000</v>
      </c>
      <c r="I539" s="80"/>
      <c r="J539" s="80"/>
      <c r="K539" s="80"/>
      <c r="L539" s="80"/>
      <c r="M539" s="104"/>
    </row>
    <row r="540" spans="1:13" s="258" customFormat="1" ht="15.75" customHeight="1">
      <c r="A540" s="222" t="s">
        <v>1435</v>
      </c>
      <c r="B540" s="360" t="s">
        <v>1194</v>
      </c>
      <c r="C540" s="204"/>
      <c r="D540" s="83"/>
      <c r="E540" s="83"/>
      <c r="F540" s="83"/>
      <c r="G540" s="83"/>
      <c r="H540" s="218">
        <v>5200000</v>
      </c>
      <c r="I540" s="83"/>
      <c r="J540" s="83"/>
      <c r="K540" s="83"/>
      <c r="L540" s="83"/>
      <c r="M540" s="257"/>
    </row>
    <row r="541" spans="1:13" s="175" customFormat="1" ht="20.100000000000001" customHeight="1">
      <c r="A541" s="356"/>
      <c r="B541" s="357" t="s">
        <v>242</v>
      </c>
      <c r="C541" s="358"/>
      <c r="D541" s="359"/>
      <c r="E541" s="359"/>
      <c r="F541" s="359"/>
      <c r="G541" s="359"/>
      <c r="H541" s="359"/>
      <c r="I541" s="359"/>
      <c r="J541" s="359"/>
      <c r="K541" s="359"/>
      <c r="L541" s="359">
        <f>+L4+L464</f>
        <v>2527808864.77</v>
      </c>
      <c r="M541" s="174"/>
    </row>
    <row r="542" spans="1:13" ht="30.75" customHeight="1">
      <c r="A542" s="224" t="s">
        <v>475</v>
      </c>
      <c r="B542" s="110"/>
      <c r="C542" s="111"/>
      <c r="D542" s="110"/>
      <c r="E542" s="110"/>
      <c r="F542" s="110"/>
      <c r="G542" s="110"/>
      <c r="H542" s="110"/>
      <c r="I542" s="110"/>
      <c r="J542" s="202" t="s">
        <v>1378</v>
      </c>
      <c r="K542" s="110"/>
      <c r="L542" s="288" t="s">
        <v>244</v>
      </c>
      <c r="M542" s="104"/>
    </row>
    <row r="543" spans="1:13" ht="21" customHeight="1">
      <c r="A543" s="120" t="s">
        <v>2</v>
      </c>
      <c r="B543" s="109" t="s">
        <v>3</v>
      </c>
      <c r="C543" s="109"/>
      <c r="D543" s="109" t="s">
        <v>76</v>
      </c>
      <c r="E543" s="109" t="s">
        <v>77</v>
      </c>
      <c r="F543" s="109" t="s">
        <v>78</v>
      </c>
      <c r="G543" s="109" t="s">
        <v>79</v>
      </c>
      <c r="H543" s="109" t="s">
        <v>80</v>
      </c>
      <c r="I543" s="109" t="s">
        <v>81</v>
      </c>
      <c r="J543" s="109" t="s">
        <v>82</v>
      </c>
      <c r="K543" s="109" t="s">
        <v>7</v>
      </c>
      <c r="L543" s="109" t="s">
        <v>83</v>
      </c>
      <c r="M543" s="104"/>
    </row>
    <row r="544" spans="1:13" s="175" customFormat="1" ht="31.5" customHeight="1">
      <c r="A544" s="296"/>
      <c r="B544" s="297" t="s">
        <v>374</v>
      </c>
      <c r="C544" s="298"/>
      <c r="D544" s="299"/>
      <c r="E544" s="299"/>
      <c r="F544" s="299"/>
      <c r="G544" s="299"/>
      <c r="H544" s="299"/>
      <c r="I544" s="299"/>
      <c r="J544" s="299"/>
      <c r="K544" s="299"/>
      <c r="L544" s="299"/>
      <c r="M544" s="174"/>
    </row>
    <row r="545" spans="1:256" s="175" customFormat="1" ht="15.75" customHeight="1">
      <c r="A545" s="116" t="s">
        <v>66</v>
      </c>
      <c r="B545" s="105" t="s">
        <v>85</v>
      </c>
      <c r="C545" s="171"/>
      <c r="D545" s="134"/>
      <c r="E545" s="134"/>
      <c r="F545" s="134"/>
      <c r="G545" s="134"/>
      <c r="H545" s="134"/>
      <c r="I545" s="134"/>
      <c r="J545" s="134"/>
      <c r="K545" s="134"/>
      <c r="L545" s="134">
        <f>SUM(K546:K592)</f>
        <v>68250000</v>
      </c>
      <c r="M545" s="174"/>
    </row>
    <row r="546" spans="1:256" ht="15.75" customHeight="1">
      <c r="A546" s="117" t="s">
        <v>518</v>
      </c>
      <c r="B546" s="102" t="s">
        <v>86</v>
      </c>
      <c r="C546" s="107"/>
      <c r="D546" s="106"/>
      <c r="E546" s="106"/>
      <c r="F546" s="106"/>
      <c r="G546" s="106"/>
      <c r="H546" s="106"/>
      <c r="I546" s="106"/>
      <c r="J546" s="106"/>
      <c r="K546" s="106">
        <f>SUM(J547:J566)</f>
        <v>56350000</v>
      </c>
      <c r="L546" s="172"/>
      <c r="M546" s="104"/>
    </row>
    <row r="547" spans="1:256" ht="15.75" customHeight="1">
      <c r="A547" s="121" t="s">
        <v>1436</v>
      </c>
      <c r="B547" s="114" t="s">
        <v>245</v>
      </c>
      <c r="C547" s="177"/>
      <c r="D547" s="115"/>
      <c r="E547" s="115"/>
      <c r="F547" s="115"/>
      <c r="G547" s="115"/>
      <c r="H547" s="115"/>
      <c r="I547" s="115"/>
      <c r="J547" s="115">
        <f>SUM(I548:I564)</f>
        <v>19450000</v>
      </c>
      <c r="K547" s="115"/>
      <c r="L547" s="115"/>
      <c r="M547" s="104"/>
    </row>
    <row r="548" spans="1:256" s="175" customFormat="1" ht="15.75" customHeight="1">
      <c r="A548" s="121" t="s">
        <v>1437</v>
      </c>
      <c r="B548" s="195" t="s">
        <v>246</v>
      </c>
      <c r="C548" s="177"/>
      <c r="D548" s="115"/>
      <c r="E548" s="115"/>
      <c r="F548" s="115"/>
      <c r="G548" s="115"/>
      <c r="H548" s="115"/>
      <c r="I548" s="115">
        <f>SUM(H549:H552)</f>
        <v>5300000</v>
      </c>
      <c r="J548" s="115"/>
      <c r="K548" s="115"/>
      <c r="L548" s="115"/>
      <c r="M548" s="174"/>
    </row>
    <row r="549" spans="1:256" ht="15.75" customHeight="1">
      <c r="A549" s="210" t="s">
        <v>1438</v>
      </c>
      <c r="B549" s="100" t="s">
        <v>247</v>
      </c>
      <c r="C549" s="108"/>
      <c r="D549" s="101"/>
      <c r="E549" s="101"/>
      <c r="F549" s="101"/>
      <c r="G549" s="101"/>
      <c r="H549" s="101">
        <v>3500000</v>
      </c>
      <c r="I549" s="101"/>
      <c r="J549" s="101"/>
      <c r="K549" s="101"/>
      <c r="L549" s="101"/>
      <c r="M549" s="104"/>
    </row>
    <row r="550" spans="1:256" ht="15.75" customHeight="1">
      <c r="A550" s="210" t="s">
        <v>1439</v>
      </c>
      <c r="B550" s="100" t="s">
        <v>248</v>
      </c>
      <c r="C550" s="108"/>
      <c r="D550" s="101"/>
      <c r="E550" s="101"/>
      <c r="F550" s="101"/>
      <c r="G550" s="101"/>
      <c r="H550" s="101">
        <v>500000</v>
      </c>
      <c r="I550" s="101"/>
      <c r="J550" s="101"/>
      <c r="K550" s="101"/>
      <c r="L550" s="101"/>
      <c r="M550" s="126"/>
    </row>
    <row r="551" spans="1:256" ht="15.75" customHeight="1">
      <c r="A551" s="210" t="s">
        <v>1440</v>
      </c>
      <c r="B551" s="100" t="s">
        <v>249</v>
      </c>
      <c r="C551" s="108"/>
      <c r="D551" s="101"/>
      <c r="E551" s="101"/>
      <c r="F551" s="101"/>
      <c r="G551" s="101"/>
      <c r="H551" s="101">
        <v>400000</v>
      </c>
      <c r="I551" s="101"/>
      <c r="J551" s="101"/>
      <c r="K551" s="101"/>
      <c r="L551" s="101"/>
      <c r="M551" s="126"/>
      <c r="N551" s="181"/>
      <c r="O551" s="181"/>
    </row>
    <row r="552" spans="1:256" s="175" customFormat="1" ht="15.75" customHeight="1">
      <c r="A552" s="201" t="s">
        <v>1441</v>
      </c>
      <c r="B552" s="100" t="s">
        <v>250</v>
      </c>
      <c r="C552" s="108"/>
      <c r="D552" s="101"/>
      <c r="E552" s="101"/>
      <c r="F552" s="101"/>
      <c r="G552" s="101"/>
      <c r="H552" s="101">
        <v>900000</v>
      </c>
      <c r="I552" s="101"/>
      <c r="J552" s="101"/>
      <c r="K552" s="101"/>
      <c r="L552" s="101"/>
      <c r="M552" s="174"/>
    </row>
    <row r="553" spans="1:256" ht="15.75" customHeight="1">
      <c r="A553" s="121" t="s">
        <v>825</v>
      </c>
      <c r="B553" s="114" t="s">
        <v>251</v>
      </c>
      <c r="C553" s="177"/>
      <c r="D553" s="115"/>
      <c r="E553" s="115"/>
      <c r="F553" s="115"/>
      <c r="G553" s="115"/>
      <c r="H553" s="115"/>
      <c r="I553" s="115">
        <f>SUM(H554:H557)</f>
        <v>2800000</v>
      </c>
      <c r="J553" s="106"/>
      <c r="K553" s="106"/>
      <c r="L553" s="106"/>
      <c r="M553" s="104"/>
    </row>
    <row r="554" spans="1:256" ht="15.75" customHeight="1">
      <c r="A554" s="210" t="s">
        <v>826</v>
      </c>
      <c r="B554" s="100" t="s">
        <v>252</v>
      </c>
      <c r="C554" s="108"/>
      <c r="D554" s="101"/>
      <c r="E554" s="101"/>
      <c r="F554" s="101"/>
      <c r="G554" s="101"/>
      <c r="H554" s="101">
        <v>2000000</v>
      </c>
      <c r="I554" s="101"/>
      <c r="J554" s="101"/>
      <c r="K554" s="80"/>
      <c r="L554" s="80"/>
      <c r="M554" s="104"/>
    </row>
    <row r="555" spans="1:256" s="175" customFormat="1" ht="15.75" customHeight="1">
      <c r="A555" s="210" t="s">
        <v>827</v>
      </c>
      <c r="B555" s="100" t="s">
        <v>253</v>
      </c>
      <c r="C555" s="108"/>
      <c r="D555" s="101"/>
      <c r="E555" s="101"/>
      <c r="F555" s="101"/>
      <c r="G555" s="101"/>
      <c r="H555" s="101">
        <v>300000</v>
      </c>
      <c r="I555" s="101"/>
      <c r="J555" s="101"/>
      <c r="K555" s="80"/>
      <c r="L555" s="80"/>
      <c r="M555" s="179"/>
    </row>
    <row r="556" spans="1:256" s="181" customFormat="1" ht="15.75" customHeight="1">
      <c r="A556" s="210" t="s">
        <v>828</v>
      </c>
      <c r="B556" s="199" t="s">
        <v>254</v>
      </c>
      <c r="C556" s="108"/>
      <c r="D556" s="101"/>
      <c r="E556" s="101"/>
      <c r="F556" s="101"/>
      <c r="G556" s="101"/>
      <c r="H556" s="101">
        <v>200000</v>
      </c>
      <c r="I556" s="101"/>
      <c r="J556" s="101"/>
      <c r="K556" s="80"/>
      <c r="L556" s="80"/>
      <c r="M556" s="104"/>
      <c r="N556" s="122"/>
      <c r="O556" s="122"/>
      <c r="P556" s="122"/>
      <c r="Q556" s="123"/>
      <c r="R556" s="124"/>
      <c r="S556" s="125"/>
      <c r="T556" s="122"/>
      <c r="U556" s="122"/>
      <c r="V556" s="122"/>
      <c r="W556" s="122"/>
      <c r="X556" s="122"/>
      <c r="Y556" s="123"/>
      <c r="Z556" s="124"/>
      <c r="AA556" s="125"/>
      <c r="AB556" s="122"/>
      <c r="AC556" s="122"/>
      <c r="AD556" s="122"/>
      <c r="AE556" s="122"/>
      <c r="AF556" s="122"/>
      <c r="AG556" s="123"/>
      <c r="AH556" s="124"/>
      <c r="AI556" s="125"/>
      <c r="AJ556" s="122"/>
      <c r="AK556" s="122"/>
      <c r="AL556" s="122"/>
      <c r="AM556" s="122"/>
      <c r="AN556" s="122"/>
      <c r="AO556" s="123"/>
      <c r="AP556" s="124"/>
      <c r="AQ556" s="125"/>
      <c r="AR556" s="122"/>
      <c r="AS556" s="122"/>
      <c r="AT556" s="122"/>
      <c r="AU556" s="122"/>
      <c r="AV556" s="122"/>
      <c r="AW556" s="123"/>
      <c r="AX556" s="124"/>
      <c r="AY556" s="125"/>
      <c r="AZ556" s="122"/>
      <c r="BA556" s="122"/>
      <c r="BB556" s="122"/>
      <c r="BC556" s="122"/>
      <c r="BD556" s="122"/>
      <c r="BE556" s="123"/>
      <c r="BF556" s="124"/>
      <c r="BG556" s="125"/>
      <c r="BH556" s="122"/>
      <c r="BI556" s="122"/>
      <c r="BJ556" s="122"/>
      <c r="BK556" s="122"/>
      <c r="BL556" s="122"/>
      <c r="BM556" s="123"/>
      <c r="BN556" s="124"/>
      <c r="BO556" s="125"/>
      <c r="BP556" s="122"/>
      <c r="BQ556" s="122"/>
      <c r="BR556" s="122"/>
      <c r="BS556" s="122"/>
      <c r="BT556" s="122"/>
      <c r="BU556" s="123"/>
      <c r="BV556" s="124"/>
      <c r="BW556" s="125"/>
      <c r="BX556" s="122"/>
      <c r="BY556" s="122"/>
      <c r="BZ556" s="122"/>
      <c r="CA556" s="122"/>
      <c r="CB556" s="122"/>
      <c r="CC556" s="123"/>
      <c r="CD556" s="124"/>
      <c r="CE556" s="125"/>
      <c r="CF556" s="122"/>
      <c r="CG556" s="122"/>
      <c r="CH556" s="122"/>
      <c r="CI556" s="122"/>
      <c r="CJ556" s="122"/>
      <c r="CK556" s="123"/>
      <c r="CL556" s="124"/>
      <c r="CM556" s="125"/>
      <c r="CN556" s="122"/>
      <c r="CO556" s="122"/>
      <c r="CP556" s="122"/>
      <c r="CQ556" s="122"/>
      <c r="CR556" s="122"/>
      <c r="CS556" s="123"/>
      <c r="CT556" s="124"/>
      <c r="CU556" s="125"/>
      <c r="CV556" s="122"/>
      <c r="CW556" s="122"/>
      <c r="CX556" s="122"/>
      <c r="CY556" s="122"/>
      <c r="CZ556" s="122"/>
      <c r="DA556" s="123"/>
      <c r="DB556" s="124"/>
      <c r="DC556" s="125"/>
      <c r="DD556" s="122"/>
      <c r="DE556" s="122"/>
      <c r="DF556" s="122"/>
      <c r="DG556" s="122"/>
      <c r="DH556" s="122"/>
      <c r="DI556" s="123"/>
      <c r="DJ556" s="124"/>
      <c r="DK556" s="125"/>
      <c r="DL556" s="122"/>
      <c r="DM556" s="122"/>
      <c r="DN556" s="122"/>
      <c r="DO556" s="122"/>
      <c r="DP556" s="122"/>
      <c r="DQ556" s="123"/>
      <c r="DR556" s="124"/>
      <c r="DS556" s="125"/>
      <c r="DT556" s="122"/>
      <c r="DU556" s="122"/>
      <c r="DV556" s="122"/>
      <c r="DW556" s="122"/>
      <c r="DX556" s="122"/>
      <c r="DY556" s="123"/>
      <c r="DZ556" s="124"/>
      <c r="EA556" s="125"/>
      <c r="EB556" s="122"/>
      <c r="EC556" s="122"/>
      <c r="ED556" s="122"/>
      <c r="EE556" s="122"/>
      <c r="EF556" s="122"/>
      <c r="EG556" s="123"/>
      <c r="EH556" s="124"/>
      <c r="EI556" s="125"/>
      <c r="EJ556" s="122"/>
      <c r="EK556" s="122"/>
      <c r="EL556" s="122"/>
      <c r="EM556" s="122"/>
      <c r="EN556" s="122"/>
      <c r="EO556" s="123"/>
      <c r="EP556" s="124"/>
      <c r="EQ556" s="125"/>
      <c r="ER556" s="122"/>
      <c r="ES556" s="122"/>
      <c r="ET556" s="122"/>
      <c r="EU556" s="122"/>
      <c r="EV556" s="122"/>
      <c r="EW556" s="123"/>
      <c r="EX556" s="124"/>
      <c r="EY556" s="125"/>
      <c r="EZ556" s="122"/>
      <c r="FA556" s="122"/>
      <c r="FB556" s="122"/>
      <c r="FC556" s="122"/>
      <c r="FD556" s="122"/>
      <c r="FE556" s="123"/>
      <c r="FF556" s="124"/>
      <c r="FG556" s="125"/>
      <c r="FH556" s="122"/>
      <c r="FI556" s="122"/>
      <c r="FJ556" s="122"/>
      <c r="FK556" s="122"/>
      <c r="FL556" s="122"/>
      <c r="FM556" s="123"/>
      <c r="FN556" s="124"/>
      <c r="FO556" s="125"/>
      <c r="FP556" s="122"/>
      <c r="FQ556" s="122"/>
      <c r="FR556" s="122"/>
      <c r="FS556" s="122"/>
      <c r="FT556" s="122"/>
      <c r="FU556" s="123"/>
      <c r="FV556" s="124"/>
      <c r="FW556" s="125"/>
      <c r="FX556" s="122"/>
      <c r="FY556" s="122"/>
      <c r="FZ556" s="122"/>
      <c r="GA556" s="122"/>
      <c r="GB556" s="122"/>
      <c r="GC556" s="123"/>
      <c r="GD556" s="124"/>
      <c r="GE556" s="125"/>
      <c r="GF556" s="122"/>
      <c r="GG556" s="122"/>
      <c r="GH556" s="122"/>
      <c r="GI556" s="122"/>
      <c r="GJ556" s="122"/>
      <c r="GK556" s="123"/>
      <c r="GL556" s="124"/>
      <c r="GM556" s="125"/>
      <c r="GN556" s="122"/>
      <c r="GO556" s="122"/>
      <c r="GP556" s="122"/>
      <c r="GQ556" s="122"/>
      <c r="GR556" s="122"/>
      <c r="GS556" s="123"/>
      <c r="GT556" s="124"/>
      <c r="GU556" s="125"/>
      <c r="GV556" s="122"/>
      <c r="GW556" s="122"/>
      <c r="GX556" s="122"/>
      <c r="GY556" s="122"/>
      <c r="GZ556" s="122"/>
      <c r="HA556" s="123"/>
      <c r="HB556" s="124"/>
      <c r="HC556" s="125"/>
      <c r="HD556" s="122"/>
      <c r="HE556" s="122"/>
      <c r="HF556" s="122"/>
      <c r="HG556" s="122"/>
      <c r="HH556" s="122"/>
      <c r="HI556" s="123"/>
      <c r="HJ556" s="124"/>
      <c r="HK556" s="125"/>
      <c r="HL556" s="122"/>
      <c r="HM556" s="122"/>
      <c r="HN556" s="122"/>
      <c r="HO556" s="122"/>
      <c r="HP556" s="122"/>
      <c r="HQ556" s="123"/>
      <c r="HR556" s="124"/>
      <c r="HS556" s="125"/>
      <c r="HT556" s="122"/>
      <c r="HU556" s="122"/>
      <c r="HV556" s="122"/>
      <c r="HW556" s="122"/>
      <c r="HX556" s="122"/>
      <c r="HY556" s="123"/>
      <c r="HZ556" s="124"/>
      <c r="IA556" s="125"/>
      <c r="IB556" s="122"/>
      <c r="IC556" s="122"/>
      <c r="ID556" s="122"/>
      <c r="IE556" s="122"/>
      <c r="IF556" s="122"/>
      <c r="IG556" s="123"/>
      <c r="IH556" s="124"/>
      <c r="II556" s="125"/>
      <c r="IJ556" s="122"/>
      <c r="IK556" s="122"/>
      <c r="IL556" s="122"/>
      <c r="IM556" s="122"/>
      <c r="IN556" s="122"/>
      <c r="IO556" s="123"/>
      <c r="IP556" s="124"/>
      <c r="IQ556" s="125"/>
      <c r="IR556" s="122"/>
      <c r="IS556" s="122"/>
      <c r="IT556" s="122"/>
      <c r="IU556" s="122"/>
      <c r="IV556" s="122"/>
    </row>
    <row r="557" spans="1:256" ht="15.75" customHeight="1">
      <c r="A557" s="210" t="s">
        <v>829</v>
      </c>
      <c r="B557" s="100" t="s">
        <v>255</v>
      </c>
      <c r="C557" s="108"/>
      <c r="D557" s="101"/>
      <c r="E557" s="101"/>
      <c r="F557" s="101"/>
      <c r="G557" s="101"/>
      <c r="H557" s="101">
        <v>300000</v>
      </c>
      <c r="I557" s="101"/>
      <c r="J557" s="101"/>
      <c r="K557" s="80"/>
      <c r="L557" s="80"/>
      <c r="M557" s="104"/>
    </row>
    <row r="558" spans="1:256" ht="15.75" customHeight="1">
      <c r="A558" s="121" t="s">
        <v>1442</v>
      </c>
      <c r="B558" s="114" t="s">
        <v>256</v>
      </c>
      <c r="C558" s="177"/>
      <c r="D558" s="115"/>
      <c r="E558" s="115"/>
      <c r="F558" s="115"/>
      <c r="G558" s="115"/>
      <c r="H558" s="115"/>
      <c r="I558" s="115">
        <f>SUM(H559:H562)</f>
        <v>7550000</v>
      </c>
      <c r="J558" s="256"/>
      <c r="K558" s="106"/>
      <c r="L558" s="106"/>
      <c r="M558" s="104"/>
    </row>
    <row r="559" spans="1:256" ht="15.75" customHeight="1">
      <c r="A559" s="210" t="s">
        <v>1443</v>
      </c>
      <c r="B559" s="79" t="s">
        <v>257</v>
      </c>
      <c r="C559" s="85"/>
      <c r="D559" s="80"/>
      <c r="E559" s="80"/>
      <c r="F559" s="80"/>
      <c r="G559" s="101"/>
      <c r="H559" s="101">
        <v>200000</v>
      </c>
      <c r="I559" s="101" t="s">
        <v>39</v>
      </c>
      <c r="J559" s="101"/>
      <c r="K559" s="80"/>
      <c r="L559" s="80"/>
      <c r="M559" s="104"/>
    </row>
    <row r="560" spans="1:256" ht="15.75" customHeight="1">
      <c r="A560" s="210" t="s">
        <v>1444</v>
      </c>
      <c r="B560" s="79" t="s">
        <v>142</v>
      </c>
      <c r="C560" s="85"/>
      <c r="D560" s="80" t="s">
        <v>39</v>
      </c>
      <c r="E560" s="80"/>
      <c r="F560" s="80"/>
      <c r="G560" s="101"/>
      <c r="H560" s="101">
        <v>200000</v>
      </c>
      <c r="I560" s="101"/>
      <c r="J560" s="101"/>
      <c r="K560" s="80"/>
      <c r="L560" s="80"/>
      <c r="M560" s="104"/>
    </row>
    <row r="561" spans="1:13" s="175" customFormat="1" ht="15.75" customHeight="1">
      <c r="A561" s="210" t="s">
        <v>1445</v>
      </c>
      <c r="B561" s="100" t="s">
        <v>258</v>
      </c>
      <c r="C561" s="108"/>
      <c r="D561" s="101"/>
      <c r="E561" s="101"/>
      <c r="F561" s="101"/>
      <c r="G561" s="101"/>
      <c r="H561" s="101">
        <v>150000</v>
      </c>
      <c r="I561" s="119"/>
      <c r="J561" s="101"/>
      <c r="K561" s="80"/>
      <c r="L561" s="80"/>
      <c r="M561" s="174"/>
    </row>
    <row r="562" spans="1:13" s="175" customFormat="1" ht="15.75" customHeight="1">
      <c r="A562" s="210" t="s">
        <v>1446</v>
      </c>
      <c r="B562" s="199" t="s">
        <v>1171</v>
      </c>
      <c r="C562" s="108"/>
      <c r="D562" s="101"/>
      <c r="E562" s="101"/>
      <c r="F562" s="101"/>
      <c r="G562" s="101"/>
      <c r="H562" s="101">
        <v>7000000</v>
      </c>
      <c r="I562" s="119"/>
      <c r="J562" s="101"/>
      <c r="K562" s="80"/>
      <c r="L562" s="80"/>
      <c r="M562" s="174"/>
    </row>
    <row r="563" spans="1:13" s="175" customFormat="1" ht="15.75" customHeight="1">
      <c r="A563" s="210" t="s">
        <v>1447</v>
      </c>
      <c r="B563" s="199" t="s">
        <v>1172</v>
      </c>
      <c r="C563" s="108"/>
      <c r="D563" s="101"/>
      <c r="E563" s="101"/>
      <c r="F563" s="101"/>
      <c r="G563" s="101"/>
      <c r="H563" s="101"/>
      <c r="I563" s="101">
        <v>800000</v>
      </c>
      <c r="J563" s="101"/>
      <c r="K563" s="80"/>
      <c r="L563" s="80"/>
      <c r="M563" s="174"/>
    </row>
    <row r="564" spans="1:13" ht="15.75" customHeight="1">
      <c r="A564" s="210" t="s">
        <v>1448</v>
      </c>
      <c r="B564" s="199" t="s">
        <v>563</v>
      </c>
      <c r="C564" s="108"/>
      <c r="D564" s="101"/>
      <c r="E564" s="101"/>
      <c r="F564" s="101"/>
      <c r="G564" s="101"/>
      <c r="H564" s="101"/>
      <c r="I564" s="101">
        <v>3000000</v>
      </c>
      <c r="J564" s="101"/>
      <c r="K564" s="101"/>
      <c r="L564" s="101"/>
      <c r="M564" s="104"/>
    </row>
    <row r="565" spans="1:13" ht="15.75" customHeight="1">
      <c r="A565" s="117"/>
      <c r="B565" s="102" t="s">
        <v>259</v>
      </c>
      <c r="C565" s="107"/>
      <c r="D565" s="106"/>
      <c r="E565" s="106"/>
      <c r="F565" s="106"/>
      <c r="G565" s="272"/>
      <c r="H565" s="115"/>
      <c r="I565" s="115"/>
      <c r="J565" s="121"/>
      <c r="K565" s="106"/>
      <c r="L565" s="106"/>
      <c r="M565" s="104"/>
    </row>
    <row r="566" spans="1:13" ht="15.75" customHeight="1">
      <c r="A566" s="117" t="s">
        <v>830</v>
      </c>
      <c r="B566" s="102" t="s">
        <v>260</v>
      </c>
      <c r="C566" s="107"/>
      <c r="D566" s="106"/>
      <c r="E566" s="106"/>
      <c r="F566" s="106"/>
      <c r="G566" s="115"/>
      <c r="H566" s="115"/>
      <c r="I566" s="115"/>
      <c r="J566" s="115">
        <f>SUM(I567:I585)</f>
        <v>36900000</v>
      </c>
      <c r="K566" s="106"/>
      <c r="L566" s="106"/>
      <c r="M566" s="104"/>
    </row>
    <row r="567" spans="1:13" ht="15.75" customHeight="1">
      <c r="A567" s="117" t="s">
        <v>831</v>
      </c>
      <c r="B567" s="114" t="s">
        <v>246</v>
      </c>
      <c r="C567" s="177"/>
      <c r="D567" s="115"/>
      <c r="E567" s="115"/>
      <c r="F567" s="115"/>
      <c r="G567" s="115"/>
      <c r="H567" s="115"/>
      <c r="I567" s="115">
        <f>SUM(H568:H571)</f>
        <v>20800000</v>
      </c>
      <c r="J567" s="115"/>
      <c r="K567" s="106"/>
      <c r="L567" s="106"/>
      <c r="M567" s="104"/>
    </row>
    <row r="568" spans="1:13" ht="15.75" customHeight="1">
      <c r="A568" s="201" t="s">
        <v>832</v>
      </c>
      <c r="B568" s="79" t="s">
        <v>261</v>
      </c>
      <c r="C568" s="85"/>
      <c r="D568" s="80"/>
      <c r="E568" s="80"/>
      <c r="F568" s="80"/>
      <c r="G568" s="101"/>
      <c r="H568" s="101">
        <v>300000</v>
      </c>
      <c r="I568" s="181"/>
      <c r="J568" s="101"/>
      <c r="K568" s="80"/>
      <c r="L568" s="80"/>
      <c r="M568" s="104"/>
    </row>
    <row r="569" spans="1:13" ht="15.75" customHeight="1">
      <c r="A569" s="201" t="s">
        <v>833</v>
      </c>
      <c r="B569" s="79" t="s">
        <v>262</v>
      </c>
      <c r="C569" s="85"/>
      <c r="D569" s="80"/>
      <c r="E569" s="80"/>
      <c r="F569" s="80"/>
      <c r="G569" s="101"/>
      <c r="H569" s="226">
        <v>15000000</v>
      </c>
      <c r="I569" s="181"/>
      <c r="J569" s="101"/>
      <c r="K569" s="80"/>
      <c r="L569" s="80"/>
      <c r="M569" s="104"/>
    </row>
    <row r="570" spans="1:13" ht="15.75" customHeight="1">
      <c r="A570" s="201" t="s">
        <v>834</v>
      </c>
      <c r="B570" s="199" t="s">
        <v>1173</v>
      </c>
      <c r="C570" s="108"/>
      <c r="D570" s="101" t="s">
        <v>39</v>
      </c>
      <c r="E570" s="101"/>
      <c r="F570" s="101"/>
      <c r="G570" s="101"/>
      <c r="H570" s="101">
        <v>5000000</v>
      </c>
      <c r="I570" s="101"/>
      <c r="J570" s="101"/>
      <c r="K570" s="101"/>
      <c r="L570" s="101"/>
      <c r="M570" s="104"/>
    </row>
    <row r="571" spans="1:13" ht="15.75" customHeight="1">
      <c r="A571" s="201" t="s">
        <v>835</v>
      </c>
      <c r="B571" s="199" t="s">
        <v>564</v>
      </c>
      <c r="C571" s="108"/>
      <c r="D571" s="101" t="s">
        <v>39</v>
      </c>
      <c r="E571" s="101"/>
      <c r="F571" s="101"/>
      <c r="G571" s="101"/>
      <c r="H571" s="101">
        <v>500000</v>
      </c>
      <c r="I571" s="101"/>
      <c r="J571" s="101"/>
      <c r="K571" s="101"/>
      <c r="L571" s="101"/>
      <c r="M571" s="104"/>
    </row>
    <row r="572" spans="1:13" ht="15.75" customHeight="1">
      <c r="A572" s="117" t="s">
        <v>836</v>
      </c>
      <c r="B572" s="114" t="s">
        <v>251</v>
      </c>
      <c r="C572" s="177"/>
      <c r="D572" s="115"/>
      <c r="E572" s="115"/>
      <c r="F572" s="115"/>
      <c r="G572" s="115"/>
      <c r="H572" s="115"/>
      <c r="I572" s="115">
        <f>SUM(H573:H578)</f>
        <v>4000000</v>
      </c>
      <c r="J572" s="115"/>
      <c r="K572" s="106"/>
      <c r="L572" s="106"/>
      <c r="M572" s="104"/>
    </row>
    <row r="573" spans="1:13" ht="15.75" customHeight="1">
      <c r="A573" s="201" t="s">
        <v>837</v>
      </c>
      <c r="B573" s="79" t="s">
        <v>264</v>
      </c>
      <c r="C573" s="85"/>
      <c r="D573" s="80"/>
      <c r="E573" s="80"/>
      <c r="F573" s="80"/>
      <c r="G573" s="101"/>
      <c r="H573" s="101">
        <v>300000</v>
      </c>
      <c r="I573" s="181"/>
      <c r="J573" s="101"/>
      <c r="K573" s="129"/>
      <c r="L573" s="80"/>
      <c r="M573" s="104"/>
    </row>
    <row r="574" spans="1:13" ht="15.75" customHeight="1">
      <c r="A574" s="201" t="s">
        <v>838</v>
      </c>
      <c r="B574" s="79" t="s">
        <v>265</v>
      </c>
      <c r="C574" s="85"/>
      <c r="D574" s="80"/>
      <c r="E574" s="80"/>
      <c r="F574" s="80"/>
      <c r="G574" s="101"/>
      <c r="H574" s="101">
        <v>3000000</v>
      </c>
      <c r="I574" s="181"/>
      <c r="J574" s="101"/>
      <c r="K574" s="129"/>
      <c r="L574" s="80"/>
      <c r="M574" s="104"/>
    </row>
    <row r="575" spans="1:13" ht="15.75" customHeight="1">
      <c r="A575" s="222" t="s">
        <v>839</v>
      </c>
      <c r="B575" s="225" t="s">
        <v>1174</v>
      </c>
      <c r="C575" s="132"/>
      <c r="D575" s="133" t="s">
        <v>39</v>
      </c>
      <c r="E575" s="133"/>
      <c r="F575" s="133"/>
      <c r="G575" s="133"/>
      <c r="H575" s="133">
        <v>400000</v>
      </c>
      <c r="I575" s="133"/>
      <c r="J575" s="133"/>
      <c r="K575" s="287"/>
      <c r="L575" s="133"/>
      <c r="M575" s="104"/>
    </row>
    <row r="576" spans="1:13" ht="30.75" customHeight="1">
      <c r="A576" s="224" t="s">
        <v>475</v>
      </c>
      <c r="B576" s="110"/>
      <c r="C576" s="111"/>
      <c r="D576" s="110"/>
      <c r="E576" s="110"/>
      <c r="F576" s="110"/>
      <c r="G576" s="110"/>
      <c r="H576" s="110"/>
      <c r="I576" s="110"/>
      <c r="J576" s="202" t="s">
        <v>1378</v>
      </c>
      <c r="K576" s="110"/>
      <c r="L576" s="288" t="s">
        <v>263</v>
      </c>
      <c r="M576" s="104"/>
    </row>
    <row r="577" spans="1:13" ht="21" customHeight="1">
      <c r="A577" s="120" t="s">
        <v>2</v>
      </c>
      <c r="B577" s="109" t="s">
        <v>3</v>
      </c>
      <c r="C577" s="109"/>
      <c r="D577" s="109" t="s">
        <v>76</v>
      </c>
      <c r="E577" s="109" t="s">
        <v>77</v>
      </c>
      <c r="F577" s="109" t="s">
        <v>78</v>
      </c>
      <c r="G577" s="109" t="s">
        <v>79</v>
      </c>
      <c r="H577" s="109" t="s">
        <v>80</v>
      </c>
      <c r="I577" s="109" t="s">
        <v>81</v>
      </c>
      <c r="J577" s="109" t="s">
        <v>82</v>
      </c>
      <c r="K577" s="109" t="s">
        <v>7</v>
      </c>
      <c r="L577" s="109" t="s">
        <v>83</v>
      </c>
      <c r="M577" s="104"/>
    </row>
    <row r="578" spans="1:13" ht="15.75" customHeight="1">
      <c r="A578" s="201" t="s">
        <v>840</v>
      </c>
      <c r="B578" s="199" t="s">
        <v>564</v>
      </c>
      <c r="C578" s="108"/>
      <c r="D578" s="101" t="s">
        <v>39</v>
      </c>
      <c r="E578" s="101"/>
      <c r="F578" s="101"/>
      <c r="G578" s="101"/>
      <c r="H578" s="101">
        <v>300000</v>
      </c>
      <c r="I578" s="101"/>
      <c r="J578" s="101"/>
      <c r="K578" s="75"/>
      <c r="L578" s="101"/>
      <c r="M578" s="104"/>
    </row>
    <row r="579" spans="1:13" ht="15.75" customHeight="1">
      <c r="A579" s="117" t="s">
        <v>841</v>
      </c>
      <c r="B579" s="114" t="s">
        <v>266</v>
      </c>
      <c r="C579" s="177"/>
      <c r="D579" s="115"/>
      <c r="E579" s="115"/>
      <c r="F579" s="115"/>
      <c r="G579" s="115"/>
      <c r="H579" s="115"/>
      <c r="I579" s="115">
        <f>SUM(H580:H583)</f>
        <v>4100000</v>
      </c>
      <c r="J579" s="115"/>
      <c r="K579" s="151"/>
      <c r="L579" s="106"/>
      <c r="M579" s="104"/>
    </row>
    <row r="580" spans="1:13" ht="15.75" customHeight="1">
      <c r="A580" s="201" t="s">
        <v>842</v>
      </c>
      <c r="B580" s="79" t="s">
        <v>267</v>
      </c>
      <c r="C580" s="85"/>
      <c r="D580" s="80"/>
      <c r="E580" s="80"/>
      <c r="F580" s="80"/>
      <c r="G580" s="101"/>
      <c r="H580" s="101">
        <v>400000</v>
      </c>
      <c r="I580" s="181"/>
      <c r="J580" s="101"/>
      <c r="K580" s="129"/>
      <c r="L580" s="80"/>
      <c r="M580" s="104"/>
    </row>
    <row r="581" spans="1:13" ht="15.75" customHeight="1">
      <c r="A581" s="201" t="s">
        <v>843</v>
      </c>
      <c r="B581" s="79" t="s">
        <v>268</v>
      </c>
      <c r="C581" s="85"/>
      <c r="D581" s="80"/>
      <c r="E581" s="80"/>
      <c r="F581" s="80"/>
      <c r="G581" s="101"/>
      <c r="H581" s="101">
        <v>3000000</v>
      </c>
      <c r="I581" s="181"/>
      <c r="J581" s="101"/>
      <c r="K581" s="129"/>
      <c r="L581" s="80"/>
      <c r="M581" s="104"/>
    </row>
    <row r="582" spans="1:13" s="175" customFormat="1" ht="15.75" customHeight="1">
      <c r="A582" s="201" t="s">
        <v>844</v>
      </c>
      <c r="B582" s="199" t="s">
        <v>1175</v>
      </c>
      <c r="C582" s="108"/>
      <c r="D582" s="101" t="s">
        <v>39</v>
      </c>
      <c r="E582" s="101"/>
      <c r="F582" s="101"/>
      <c r="G582" s="101"/>
      <c r="H582" s="101">
        <v>500000</v>
      </c>
      <c r="I582" s="101"/>
      <c r="J582" s="101"/>
      <c r="K582" s="75"/>
      <c r="L582" s="101"/>
      <c r="M582" s="174"/>
    </row>
    <row r="583" spans="1:13" s="175" customFormat="1" ht="15.75" customHeight="1">
      <c r="A583" s="201" t="s">
        <v>845</v>
      </c>
      <c r="B583" s="199" t="s">
        <v>564</v>
      </c>
      <c r="C583" s="108"/>
      <c r="D583" s="101" t="s">
        <v>39</v>
      </c>
      <c r="E583" s="101"/>
      <c r="F583" s="101"/>
      <c r="G583" s="101"/>
      <c r="H583" s="101">
        <v>200000</v>
      </c>
      <c r="I583" s="101"/>
      <c r="J583" s="101"/>
      <c r="K583" s="75"/>
      <c r="L583" s="101"/>
      <c r="M583" s="174"/>
    </row>
    <row r="584" spans="1:13" s="256" customFormat="1" ht="15.75" customHeight="1">
      <c r="A584" s="201" t="s">
        <v>1325</v>
      </c>
      <c r="B584" s="100" t="s">
        <v>348</v>
      </c>
      <c r="C584" s="108"/>
      <c r="D584" s="101"/>
      <c r="E584" s="101"/>
      <c r="F584" s="101"/>
      <c r="G584" s="101"/>
      <c r="H584" s="101"/>
      <c r="I584" s="101">
        <v>3000000</v>
      </c>
      <c r="J584" s="101"/>
      <c r="K584" s="129"/>
      <c r="L584" s="80"/>
      <c r="M584" s="259"/>
    </row>
    <row r="585" spans="1:13" ht="15.75" customHeight="1">
      <c r="A585" s="210" t="s">
        <v>846</v>
      </c>
      <c r="B585" s="199" t="s">
        <v>563</v>
      </c>
      <c r="C585" s="108"/>
      <c r="D585" s="101"/>
      <c r="E585" s="101"/>
      <c r="F585" s="101"/>
      <c r="G585" s="101"/>
      <c r="H585" s="101"/>
      <c r="I585" s="101">
        <v>5000000</v>
      </c>
      <c r="J585" s="101"/>
      <c r="K585" s="75"/>
      <c r="L585" s="101"/>
      <c r="M585" s="104"/>
    </row>
    <row r="586" spans="1:13" ht="15.75" customHeight="1">
      <c r="A586" s="117" t="s">
        <v>847</v>
      </c>
      <c r="B586" s="102" t="s">
        <v>201</v>
      </c>
      <c r="C586" s="107"/>
      <c r="D586" s="106"/>
      <c r="E586" s="106"/>
      <c r="F586" s="106"/>
      <c r="G586" s="115"/>
      <c r="H586" s="115"/>
      <c r="I586" s="115"/>
      <c r="J586" s="115" t="s">
        <v>39</v>
      </c>
      <c r="K586" s="151">
        <f>SUM(J587)</f>
        <v>8500000</v>
      </c>
      <c r="L586" s="106"/>
      <c r="M586" s="104"/>
    </row>
    <row r="587" spans="1:13" ht="15.75" customHeight="1">
      <c r="A587" s="117" t="s">
        <v>1464</v>
      </c>
      <c r="B587" s="102" t="s">
        <v>202</v>
      </c>
      <c r="C587" s="107"/>
      <c r="D587" s="106"/>
      <c r="E587" s="106"/>
      <c r="F587" s="106"/>
      <c r="G587" s="115"/>
      <c r="H587" s="115"/>
      <c r="I587" s="115"/>
      <c r="J587" s="115">
        <f>SUM(I588)</f>
        <v>8500000</v>
      </c>
      <c r="K587" s="151"/>
      <c r="L587" s="106"/>
      <c r="M587" s="104"/>
    </row>
    <row r="588" spans="1:13" s="175" customFormat="1" ht="15.75" customHeight="1">
      <c r="A588" s="117" t="s">
        <v>1465</v>
      </c>
      <c r="B588" s="102" t="s">
        <v>207</v>
      </c>
      <c r="C588" s="107"/>
      <c r="D588" s="106"/>
      <c r="E588" s="106"/>
      <c r="F588" s="106"/>
      <c r="G588" s="115"/>
      <c r="H588" s="115"/>
      <c r="I588" s="115">
        <f>SUM(H589:H591)</f>
        <v>8500000</v>
      </c>
      <c r="J588" s="115"/>
      <c r="K588" s="151"/>
      <c r="L588" s="106"/>
      <c r="M588" s="174"/>
    </row>
    <row r="589" spans="1:13" s="175" customFormat="1" ht="15.75" customHeight="1">
      <c r="A589" s="201" t="s">
        <v>1466</v>
      </c>
      <c r="B589" s="100" t="s">
        <v>269</v>
      </c>
      <c r="C589" s="108"/>
      <c r="D589" s="101" t="s">
        <v>39</v>
      </c>
      <c r="E589" s="101"/>
      <c r="F589" s="101"/>
      <c r="G589" s="101"/>
      <c r="H589" s="101">
        <v>5000000</v>
      </c>
      <c r="I589" s="101"/>
      <c r="J589" s="101"/>
      <c r="K589" s="75"/>
      <c r="L589" s="101"/>
      <c r="M589" s="174"/>
    </row>
    <row r="590" spans="1:13" ht="15.75" customHeight="1">
      <c r="A590" s="201" t="s">
        <v>1467</v>
      </c>
      <c r="B590" s="100" t="s">
        <v>270</v>
      </c>
      <c r="C590" s="108"/>
      <c r="D590" s="101" t="s">
        <v>39</v>
      </c>
      <c r="E590" s="101"/>
      <c r="F590" s="101"/>
      <c r="G590" s="101"/>
      <c r="H590" s="101">
        <v>2000000</v>
      </c>
      <c r="I590" s="101"/>
      <c r="J590" s="101"/>
      <c r="K590" s="75"/>
      <c r="L590" s="101"/>
      <c r="M590" s="104"/>
    </row>
    <row r="591" spans="1:13" ht="15.75" customHeight="1">
      <c r="A591" s="201" t="s">
        <v>1468</v>
      </c>
      <c r="B591" s="100" t="s">
        <v>271</v>
      </c>
      <c r="C591" s="108" t="s">
        <v>39</v>
      </c>
      <c r="D591" s="101" t="s">
        <v>39</v>
      </c>
      <c r="E591" s="101"/>
      <c r="F591" s="101"/>
      <c r="G591" s="101"/>
      <c r="H591" s="101">
        <v>1500000</v>
      </c>
      <c r="I591" s="101"/>
      <c r="J591" s="101"/>
      <c r="K591" s="75"/>
      <c r="L591" s="101"/>
      <c r="M591" s="104"/>
    </row>
    <row r="592" spans="1:13" ht="15.75" customHeight="1">
      <c r="A592" s="117" t="s">
        <v>1469</v>
      </c>
      <c r="B592" s="102" t="s">
        <v>226</v>
      </c>
      <c r="C592" s="107"/>
      <c r="D592" s="106" t="s">
        <v>39</v>
      </c>
      <c r="E592" s="106"/>
      <c r="F592" s="106"/>
      <c r="G592" s="115"/>
      <c r="H592" s="115"/>
      <c r="I592" s="115"/>
      <c r="J592" s="115"/>
      <c r="K592" s="151">
        <f>+J593</f>
        <v>3400000</v>
      </c>
      <c r="L592" s="106"/>
      <c r="M592" s="126"/>
    </row>
    <row r="593" spans="1:15" ht="15.75" customHeight="1">
      <c r="A593" s="117" t="s">
        <v>1470</v>
      </c>
      <c r="B593" s="114" t="s">
        <v>227</v>
      </c>
      <c r="C593" s="177"/>
      <c r="D593" s="115"/>
      <c r="E593" s="115"/>
      <c r="F593" s="115"/>
      <c r="G593" s="115"/>
      <c r="H593" s="115"/>
      <c r="I593" s="115"/>
      <c r="J593" s="115">
        <f>SUM(I594:I597)</f>
        <v>3400000</v>
      </c>
      <c r="K593" s="179"/>
      <c r="L593" s="115"/>
      <c r="M593" s="126"/>
      <c r="N593" s="181"/>
      <c r="O593" s="181"/>
    </row>
    <row r="594" spans="1:15" ht="15.75" customHeight="1">
      <c r="A594" s="121" t="s">
        <v>1471</v>
      </c>
      <c r="B594" s="114" t="s">
        <v>886</v>
      </c>
      <c r="C594" s="177"/>
      <c r="D594" s="115"/>
      <c r="E594" s="115"/>
      <c r="F594" s="115"/>
      <c r="G594" s="115"/>
      <c r="H594" s="115"/>
      <c r="I594" s="115">
        <f>SUM(H595:H597)</f>
        <v>3400000</v>
      </c>
      <c r="J594" s="115"/>
      <c r="K594" s="179"/>
      <c r="L594" s="115"/>
      <c r="M594" s="126"/>
    </row>
    <row r="595" spans="1:15" ht="15.75" customHeight="1">
      <c r="A595" s="210" t="s">
        <v>1473</v>
      </c>
      <c r="B595" s="235" t="s">
        <v>1176</v>
      </c>
      <c r="C595" s="108"/>
      <c r="D595" s="101"/>
      <c r="E595" s="101"/>
      <c r="F595" s="101"/>
      <c r="G595" s="101"/>
      <c r="H595" s="101">
        <v>1500000</v>
      </c>
      <c r="I595" s="101"/>
      <c r="J595" s="101"/>
      <c r="K595" s="75"/>
      <c r="L595" s="101"/>
      <c r="M595" s="104"/>
    </row>
    <row r="596" spans="1:15" ht="15.75" customHeight="1">
      <c r="A596" s="210" t="s">
        <v>1472</v>
      </c>
      <c r="B596" s="235" t="s">
        <v>885</v>
      </c>
      <c r="C596" s="108"/>
      <c r="D596" s="101"/>
      <c r="E596" s="101"/>
      <c r="F596" s="101"/>
      <c r="G596" s="101"/>
      <c r="H596" s="101">
        <v>400000</v>
      </c>
      <c r="I596" s="101"/>
      <c r="J596" s="101"/>
      <c r="K596" s="75"/>
      <c r="L596" s="101"/>
      <c r="M596" s="104"/>
    </row>
    <row r="597" spans="1:15" ht="15.75" customHeight="1">
      <c r="A597" s="289" t="s">
        <v>1474</v>
      </c>
      <c r="B597" s="361" t="s">
        <v>273</v>
      </c>
      <c r="C597" s="132"/>
      <c r="D597" s="133" t="s">
        <v>39</v>
      </c>
      <c r="E597" s="133"/>
      <c r="F597" s="133"/>
      <c r="G597" s="133"/>
      <c r="H597" s="133">
        <v>1500000</v>
      </c>
      <c r="I597" s="133"/>
      <c r="J597" s="133"/>
      <c r="K597" s="287"/>
      <c r="L597" s="133"/>
      <c r="M597" s="104"/>
    </row>
    <row r="598" spans="1:15" ht="20.100000000000001" customHeight="1">
      <c r="A598" s="356"/>
      <c r="B598" s="357" t="s">
        <v>565</v>
      </c>
      <c r="C598" s="358"/>
      <c r="D598" s="359"/>
      <c r="E598" s="359"/>
      <c r="F598" s="359"/>
      <c r="G598" s="359"/>
      <c r="H598" s="359"/>
      <c r="I598" s="359"/>
      <c r="J598" s="359"/>
      <c r="K598" s="359"/>
      <c r="L598" s="359">
        <f>+L545</f>
        <v>68250000</v>
      </c>
      <c r="M598" s="104"/>
    </row>
    <row r="599" spans="1:15" ht="15.75" customHeight="1">
      <c r="A599" s="116" t="s">
        <v>1326</v>
      </c>
      <c r="B599" s="105" t="s">
        <v>67</v>
      </c>
      <c r="C599" s="171"/>
      <c r="D599" s="134"/>
      <c r="E599" s="134"/>
      <c r="F599" s="134"/>
      <c r="G599" s="232"/>
      <c r="H599" s="232"/>
      <c r="I599" s="232"/>
      <c r="J599" s="232"/>
      <c r="K599" s="134"/>
      <c r="L599" s="134">
        <f>K600</f>
        <v>231598635.22999999</v>
      </c>
      <c r="M599" s="104"/>
    </row>
    <row r="600" spans="1:15" ht="15.75" customHeight="1">
      <c r="A600" s="201" t="s">
        <v>1327</v>
      </c>
      <c r="B600" s="79" t="s">
        <v>69</v>
      </c>
      <c r="C600" s="85"/>
      <c r="D600" s="80"/>
      <c r="E600" s="80"/>
      <c r="F600" s="80"/>
      <c r="G600" s="101"/>
      <c r="H600" s="101"/>
      <c r="I600" s="101"/>
      <c r="J600" s="101"/>
      <c r="K600" s="106">
        <f>J601</f>
        <v>231598635.22999999</v>
      </c>
      <c r="L600" s="80"/>
      <c r="M600" s="104"/>
    </row>
    <row r="601" spans="1:15" ht="15.75" customHeight="1">
      <c r="A601" s="121" t="s">
        <v>1328</v>
      </c>
      <c r="B601" s="114" t="s">
        <v>243</v>
      </c>
      <c r="C601" s="177"/>
      <c r="D601" s="115"/>
      <c r="E601" s="115"/>
      <c r="F601" s="115"/>
      <c r="G601" s="115"/>
      <c r="H601" s="115"/>
      <c r="I601" s="115"/>
      <c r="J601" s="115">
        <f>SUM(I602:I605)</f>
        <v>231598635.22999999</v>
      </c>
      <c r="K601" s="115"/>
      <c r="L601" s="115"/>
      <c r="M601" s="104"/>
    </row>
    <row r="602" spans="1:15" ht="15.75" customHeight="1">
      <c r="A602" s="121" t="s">
        <v>1329</v>
      </c>
      <c r="B602" s="114" t="s">
        <v>70</v>
      </c>
      <c r="C602" s="177"/>
      <c r="D602" s="115"/>
      <c r="E602" s="115"/>
      <c r="F602" s="115"/>
      <c r="G602" s="115"/>
      <c r="H602" s="115"/>
      <c r="I602" s="115">
        <f>SUM(H603:H604)</f>
        <v>400000</v>
      </c>
      <c r="J602" s="115"/>
      <c r="K602" s="115"/>
      <c r="L602" s="152"/>
      <c r="M602" s="104"/>
    </row>
    <row r="603" spans="1:15" ht="15.75" customHeight="1">
      <c r="A603" s="210" t="s">
        <v>1330</v>
      </c>
      <c r="B603" s="100" t="s">
        <v>71</v>
      </c>
      <c r="C603" s="177"/>
      <c r="D603" s="115"/>
      <c r="E603" s="115"/>
      <c r="F603" s="115"/>
      <c r="G603" s="115"/>
      <c r="H603" s="226">
        <v>200000</v>
      </c>
      <c r="I603" s="115"/>
      <c r="J603" s="115"/>
      <c r="K603" s="115"/>
      <c r="L603" s="152"/>
      <c r="M603" s="104"/>
    </row>
    <row r="604" spans="1:15" ht="15.75" customHeight="1">
      <c r="A604" s="210" t="s">
        <v>1331</v>
      </c>
      <c r="B604" s="100" t="s">
        <v>72</v>
      </c>
      <c r="C604" s="177"/>
      <c r="D604" s="115"/>
      <c r="E604" s="115"/>
      <c r="F604" s="115"/>
      <c r="G604" s="115"/>
      <c r="H604" s="226">
        <v>200000</v>
      </c>
      <c r="I604" s="115"/>
      <c r="J604" s="115"/>
      <c r="K604" s="115"/>
      <c r="L604" s="152"/>
      <c r="M604" s="104"/>
    </row>
    <row r="605" spans="1:15" ht="15.75" customHeight="1">
      <c r="A605" s="121" t="s">
        <v>1332</v>
      </c>
      <c r="B605" s="114" t="s">
        <v>903</v>
      </c>
      <c r="C605" s="108"/>
      <c r="D605" s="101"/>
      <c r="E605" s="101"/>
      <c r="F605" s="101"/>
      <c r="G605" s="101"/>
      <c r="H605" s="101"/>
      <c r="I605" s="115">
        <f>SUM(H606:H615)</f>
        <v>231198635.22999999</v>
      </c>
      <c r="J605" s="101"/>
      <c r="K605" s="185"/>
      <c r="L605" s="300"/>
      <c r="M605" s="104"/>
    </row>
    <row r="606" spans="1:15" ht="15.75" customHeight="1">
      <c r="A606" s="121" t="s">
        <v>1333</v>
      </c>
      <c r="B606" s="114" t="s">
        <v>904</v>
      </c>
      <c r="C606" s="108"/>
      <c r="D606" s="101"/>
      <c r="E606" s="101"/>
      <c r="F606" s="101"/>
      <c r="G606" s="137"/>
      <c r="H606" s="215">
        <f>SUM(G607:G608)</f>
        <v>167198000</v>
      </c>
      <c r="I606" s="101"/>
      <c r="J606" s="101"/>
      <c r="K606" s="181"/>
      <c r="L606" s="101"/>
      <c r="M606" s="104"/>
    </row>
    <row r="607" spans="1:15" ht="15.75" customHeight="1">
      <c r="A607" s="210" t="s">
        <v>1334</v>
      </c>
      <c r="B607" s="199" t="s">
        <v>927</v>
      </c>
      <c r="C607" s="108"/>
      <c r="D607" s="101"/>
      <c r="E607" s="101"/>
      <c r="F607" s="101"/>
      <c r="G607" s="137">
        <v>102198000</v>
      </c>
      <c r="H607" s="137"/>
      <c r="I607" s="101"/>
      <c r="J607" s="101"/>
      <c r="K607" s="181"/>
      <c r="L607" s="101"/>
      <c r="M607" s="104"/>
    </row>
    <row r="608" spans="1:15" ht="15.75" customHeight="1">
      <c r="A608" s="210" t="s">
        <v>1335</v>
      </c>
      <c r="B608" s="199" t="s">
        <v>928</v>
      </c>
      <c r="C608" s="108"/>
      <c r="D608" s="101"/>
      <c r="E608" s="101"/>
      <c r="F608" s="101"/>
      <c r="G608" s="137">
        <v>65000000</v>
      </c>
      <c r="H608" s="137"/>
      <c r="I608" s="101"/>
      <c r="J608" s="101"/>
      <c r="K608" s="181"/>
      <c r="L608" s="101"/>
      <c r="M608" s="104"/>
    </row>
    <row r="609" spans="1:14" ht="15.75" customHeight="1">
      <c r="A609" s="210" t="s">
        <v>1336</v>
      </c>
      <c r="B609" s="199" t="s">
        <v>1186</v>
      </c>
      <c r="C609" s="108"/>
      <c r="D609" s="101"/>
      <c r="E609" s="101"/>
      <c r="F609" s="101"/>
      <c r="G609" s="137"/>
      <c r="H609" s="137">
        <v>42000000</v>
      </c>
      <c r="I609" s="101"/>
      <c r="J609" s="355"/>
      <c r="K609" s="185"/>
      <c r="L609" s="101"/>
      <c r="M609" s="104"/>
    </row>
    <row r="610" spans="1:14" ht="15.75" customHeight="1">
      <c r="A610" s="210" t="s">
        <v>1337</v>
      </c>
      <c r="B610" s="100" t="s">
        <v>905</v>
      </c>
      <c r="C610" s="108"/>
      <c r="D610" s="101"/>
      <c r="E610" s="101"/>
      <c r="F610" s="101"/>
      <c r="G610" s="137"/>
      <c r="H610" s="137">
        <v>700635.23</v>
      </c>
      <c r="I610" s="101"/>
      <c r="J610" s="181"/>
      <c r="K610" s="101"/>
      <c r="L610" s="300"/>
      <c r="M610" s="104"/>
    </row>
    <row r="611" spans="1:14" ht="15.75" customHeight="1">
      <c r="A611" s="210" t="s">
        <v>1338</v>
      </c>
      <c r="B611" s="199" t="s">
        <v>1187</v>
      </c>
      <c r="C611" s="108"/>
      <c r="D611" s="101"/>
      <c r="E611" s="101"/>
      <c r="F611" s="101"/>
      <c r="G611" s="137"/>
      <c r="H611" s="137">
        <v>5000000</v>
      </c>
      <c r="I611" s="101"/>
      <c r="J611" s="101"/>
      <c r="K611" s="101"/>
      <c r="L611" s="101"/>
      <c r="M611" s="104"/>
    </row>
    <row r="612" spans="1:14" ht="15.75" customHeight="1">
      <c r="A612" s="210" t="s">
        <v>1339</v>
      </c>
      <c r="B612" s="199" t="s">
        <v>1185</v>
      </c>
      <c r="C612" s="108"/>
      <c r="D612" s="101"/>
      <c r="E612" s="101"/>
      <c r="F612" s="101"/>
      <c r="G612" s="137"/>
      <c r="H612" s="137">
        <v>1000000</v>
      </c>
      <c r="I612" s="101"/>
      <c r="J612" s="101"/>
      <c r="K612" s="101"/>
      <c r="L612" s="101"/>
      <c r="M612" s="104"/>
    </row>
    <row r="613" spans="1:14" ht="15.75" customHeight="1">
      <c r="A613" s="210" t="s">
        <v>1340</v>
      </c>
      <c r="B613" s="100" t="s">
        <v>74</v>
      </c>
      <c r="C613" s="108"/>
      <c r="D613" s="101"/>
      <c r="E613" s="101"/>
      <c r="F613" s="101"/>
      <c r="G613" s="137"/>
      <c r="H613" s="137">
        <v>5000000</v>
      </c>
      <c r="I613" s="101"/>
      <c r="J613" s="101"/>
      <c r="K613" s="101"/>
      <c r="L613" s="101"/>
      <c r="M613" s="126"/>
    </row>
    <row r="614" spans="1:14" ht="15.75" customHeight="1">
      <c r="A614" s="210" t="s">
        <v>1341</v>
      </c>
      <c r="B614" s="100" t="s">
        <v>445</v>
      </c>
      <c r="C614" s="108"/>
      <c r="D614" s="101"/>
      <c r="E614" s="101"/>
      <c r="F614" s="101"/>
      <c r="G614" s="137"/>
      <c r="H614" s="137">
        <v>10000000</v>
      </c>
      <c r="I614" s="101"/>
      <c r="J614" s="101"/>
      <c r="K614" s="101"/>
      <c r="L614" s="101"/>
      <c r="M614" s="126"/>
    </row>
    <row r="615" spans="1:14" ht="15.75" customHeight="1">
      <c r="A615" s="210" t="s">
        <v>1342</v>
      </c>
      <c r="B615" s="199" t="s">
        <v>906</v>
      </c>
      <c r="C615" s="108"/>
      <c r="D615" s="101"/>
      <c r="E615" s="101"/>
      <c r="F615" s="101"/>
      <c r="G615" s="137"/>
      <c r="H615" s="137">
        <v>300000</v>
      </c>
      <c r="I615" s="101"/>
      <c r="J615" s="101"/>
      <c r="K615" s="101"/>
      <c r="L615" s="101"/>
      <c r="M615" s="126"/>
    </row>
    <row r="616" spans="1:14" s="175" customFormat="1" ht="20.100000000000001" customHeight="1">
      <c r="A616" s="356"/>
      <c r="B616" s="357" t="s">
        <v>1475</v>
      </c>
      <c r="C616" s="358"/>
      <c r="D616" s="359"/>
      <c r="E616" s="359"/>
      <c r="F616" s="359"/>
      <c r="G616" s="359"/>
      <c r="H616" s="359"/>
      <c r="I616" s="359"/>
      <c r="J616" s="359"/>
      <c r="K616" s="359"/>
      <c r="L616" s="359">
        <f>+L599</f>
        <v>231598635.22999999</v>
      </c>
      <c r="M616" s="174"/>
    </row>
    <row r="617" spans="1:14" s="175" customFormat="1" ht="31.5" customHeight="1">
      <c r="A617" s="301"/>
      <c r="B617" s="302" t="s">
        <v>336</v>
      </c>
      <c r="C617" s="298"/>
      <c r="D617" s="303"/>
      <c r="E617" s="303"/>
      <c r="F617" s="303"/>
      <c r="G617" s="303"/>
      <c r="H617" s="303"/>
      <c r="I617" s="303"/>
      <c r="J617" s="303"/>
      <c r="K617" s="303"/>
      <c r="L617" s="303"/>
      <c r="M617" s="174"/>
    </row>
    <row r="618" spans="1:14" ht="16.350000000000001" customHeight="1">
      <c r="A618" s="121" t="s">
        <v>272</v>
      </c>
      <c r="B618" s="114" t="s">
        <v>85</v>
      </c>
      <c r="C618" s="177"/>
      <c r="D618" s="115"/>
      <c r="E618" s="115"/>
      <c r="F618" s="115"/>
      <c r="G618" s="101"/>
      <c r="H618" s="115"/>
      <c r="I618" s="115"/>
      <c r="J618" s="115"/>
      <c r="K618" s="115"/>
      <c r="L618" s="115">
        <f>K619</f>
        <v>21010000</v>
      </c>
      <c r="M618" s="104"/>
    </row>
    <row r="619" spans="1:14" s="175" customFormat="1" ht="16.350000000000001" customHeight="1">
      <c r="A619" s="117" t="s">
        <v>848</v>
      </c>
      <c r="B619" s="102" t="s">
        <v>86</v>
      </c>
      <c r="C619" s="107"/>
      <c r="D619" s="106"/>
      <c r="E619" s="106"/>
      <c r="F619" s="106"/>
      <c r="G619" s="101"/>
      <c r="H619" s="106"/>
      <c r="I619" s="106"/>
      <c r="J619" s="106"/>
      <c r="K619" s="106">
        <f>SUM(J620:J634)</f>
        <v>21010000</v>
      </c>
      <c r="L619" s="106"/>
      <c r="M619" s="174"/>
    </row>
    <row r="620" spans="1:14" ht="16.350000000000001" customHeight="1">
      <c r="A620" s="117" t="s">
        <v>1343</v>
      </c>
      <c r="B620" s="102" t="s">
        <v>87</v>
      </c>
      <c r="C620" s="107"/>
      <c r="D620" s="106"/>
      <c r="E620" s="106"/>
      <c r="F620" s="106"/>
      <c r="G620" s="101"/>
      <c r="H620" s="106"/>
      <c r="I620" s="106"/>
      <c r="J620" s="106">
        <f>SUM(I622:I626)</f>
        <v>13110000</v>
      </c>
      <c r="K620" s="106"/>
      <c r="L620" s="106"/>
      <c r="M620" s="104"/>
    </row>
    <row r="621" spans="1:14" ht="16.350000000000001" customHeight="1">
      <c r="A621" s="117" t="s">
        <v>1344</v>
      </c>
      <c r="B621" s="102" t="s">
        <v>338</v>
      </c>
      <c r="C621" s="107"/>
      <c r="D621" s="106"/>
      <c r="E621" s="106"/>
      <c r="F621" s="106"/>
      <c r="G621" s="101"/>
      <c r="H621" s="106"/>
      <c r="I621" s="106"/>
      <c r="J621" s="172"/>
      <c r="K621" s="106"/>
      <c r="L621" s="106"/>
      <c r="M621" s="104"/>
      <c r="N621" s="127" t="s">
        <v>39</v>
      </c>
    </row>
    <row r="622" spans="1:14">
      <c r="A622" s="118"/>
      <c r="B622" s="102" t="s">
        <v>339</v>
      </c>
      <c r="C622" s="85"/>
      <c r="D622" s="80"/>
      <c r="E622" s="80"/>
      <c r="F622" s="80"/>
      <c r="G622" s="80"/>
      <c r="H622" s="80"/>
      <c r="I622" s="80">
        <f>SUM(H623)</f>
        <v>12300000</v>
      </c>
      <c r="J622" s="80"/>
      <c r="K622" s="80"/>
      <c r="L622" s="80"/>
      <c r="M622" s="104"/>
      <c r="N622" s="127" t="s">
        <v>39</v>
      </c>
    </row>
    <row r="623" spans="1:14" s="175" customFormat="1">
      <c r="A623" s="117" t="s">
        <v>1345</v>
      </c>
      <c r="B623" s="102" t="s">
        <v>90</v>
      </c>
      <c r="C623" s="107"/>
      <c r="D623" s="106"/>
      <c r="E623" s="106"/>
      <c r="F623" s="106"/>
      <c r="G623" s="101"/>
      <c r="H623" s="106">
        <f>SUM(G624:G625)</f>
        <v>12300000</v>
      </c>
      <c r="I623" s="106"/>
      <c r="J623" s="106"/>
      <c r="K623" s="106"/>
      <c r="L623" s="106"/>
      <c r="M623" s="174"/>
    </row>
    <row r="624" spans="1:14" s="175" customFormat="1">
      <c r="A624" s="201" t="s">
        <v>1346</v>
      </c>
      <c r="B624" s="79" t="s">
        <v>337</v>
      </c>
      <c r="C624" s="85"/>
      <c r="D624" s="80"/>
      <c r="E624" s="80"/>
      <c r="F624" s="80"/>
      <c r="G624" s="80">
        <f>SUM(F625:F625)</f>
        <v>12300000</v>
      </c>
      <c r="H624" s="80"/>
      <c r="I624" s="80"/>
      <c r="J624" s="80" t="s">
        <v>39</v>
      </c>
      <c r="K624" s="80"/>
      <c r="L624" s="80"/>
      <c r="M624" s="255"/>
    </row>
    <row r="625" spans="1:16">
      <c r="A625" s="210" t="s">
        <v>1347</v>
      </c>
      <c r="B625" s="199" t="s">
        <v>275</v>
      </c>
      <c r="C625" s="113">
        <v>6</v>
      </c>
      <c r="D625" s="226" t="s">
        <v>39</v>
      </c>
      <c r="E625" s="101">
        <v>12300000</v>
      </c>
      <c r="F625" s="101">
        <f>E625*1</f>
        <v>12300000</v>
      </c>
      <c r="G625" s="101" t="s">
        <v>39</v>
      </c>
      <c r="H625" s="101"/>
      <c r="I625" s="101"/>
      <c r="J625" s="101"/>
      <c r="K625" s="101"/>
      <c r="L625" s="101"/>
      <c r="M625" s="104"/>
    </row>
    <row r="626" spans="1:16" s="175" customFormat="1" ht="16.350000000000001" customHeight="1">
      <c r="A626" s="173"/>
      <c r="B626" s="102" t="s">
        <v>97</v>
      </c>
      <c r="C626" s="107"/>
      <c r="D626" s="106"/>
      <c r="E626" s="106"/>
      <c r="F626" s="106"/>
      <c r="G626" s="106"/>
      <c r="H626" s="106"/>
      <c r="I626" s="106">
        <f>SUM(H627:H631)</f>
        <v>810000</v>
      </c>
      <c r="J626" s="106"/>
      <c r="K626" s="135"/>
      <c r="L626" s="172"/>
      <c r="M626" s="174"/>
    </row>
    <row r="627" spans="1:16">
      <c r="A627" s="117" t="s">
        <v>1348</v>
      </c>
      <c r="B627" s="102" t="s">
        <v>117</v>
      </c>
      <c r="C627" s="107"/>
      <c r="D627" s="106"/>
      <c r="E627" s="106"/>
      <c r="F627" s="106"/>
      <c r="G627" s="106" t="s">
        <v>39</v>
      </c>
      <c r="H627" s="106">
        <f>SUM(G628)</f>
        <v>810000</v>
      </c>
      <c r="I627" s="106" t="s">
        <v>39</v>
      </c>
      <c r="J627" s="106"/>
      <c r="K627" s="106"/>
      <c r="L627" s="106"/>
      <c r="M627" s="104"/>
    </row>
    <row r="628" spans="1:16">
      <c r="A628" s="130" t="s">
        <v>1349</v>
      </c>
      <c r="B628" s="131" t="s">
        <v>118</v>
      </c>
      <c r="C628" s="204"/>
      <c r="D628" s="133"/>
      <c r="E628" s="133"/>
      <c r="F628" s="133"/>
      <c r="G628" s="133">
        <f>+F631</f>
        <v>810000</v>
      </c>
      <c r="H628" s="133" t="s">
        <v>39</v>
      </c>
      <c r="I628" s="133"/>
      <c r="J628" s="83"/>
      <c r="K628" s="83"/>
      <c r="L628" s="83"/>
      <c r="M628" s="104"/>
    </row>
    <row r="629" spans="1:16" ht="30.75" customHeight="1">
      <c r="A629" s="224" t="s">
        <v>475</v>
      </c>
      <c r="B629" s="110"/>
      <c r="C629" s="111"/>
      <c r="D629" s="110"/>
      <c r="E629" s="110"/>
      <c r="F629" s="110"/>
      <c r="G629" s="110"/>
      <c r="H629" s="110"/>
      <c r="I629" s="110"/>
      <c r="J629" s="202" t="s">
        <v>1378</v>
      </c>
      <c r="K629" s="110"/>
      <c r="L629" s="288" t="s">
        <v>274</v>
      </c>
      <c r="M629" s="104"/>
    </row>
    <row r="630" spans="1:16" ht="21" customHeight="1">
      <c r="A630" s="120" t="s">
        <v>2</v>
      </c>
      <c r="B630" s="109" t="s">
        <v>3</v>
      </c>
      <c r="C630" s="109"/>
      <c r="D630" s="109" t="s">
        <v>76</v>
      </c>
      <c r="E630" s="109" t="s">
        <v>77</v>
      </c>
      <c r="F630" s="109" t="s">
        <v>78</v>
      </c>
      <c r="G630" s="109" t="s">
        <v>79</v>
      </c>
      <c r="H630" s="109" t="s">
        <v>80</v>
      </c>
      <c r="I630" s="109" t="s">
        <v>81</v>
      </c>
      <c r="J630" s="109" t="s">
        <v>82</v>
      </c>
      <c r="K630" s="109" t="s">
        <v>7</v>
      </c>
      <c r="L630" s="109" t="s">
        <v>83</v>
      </c>
      <c r="M630" s="104"/>
    </row>
    <row r="631" spans="1:16" ht="16.350000000000001" customHeight="1">
      <c r="A631" s="201" t="s">
        <v>1350</v>
      </c>
      <c r="B631" s="79" t="s">
        <v>340</v>
      </c>
      <c r="C631" s="85">
        <v>1</v>
      </c>
      <c r="D631" s="101">
        <v>67500</v>
      </c>
      <c r="E631" s="101">
        <f>+D631*12</f>
        <v>810000</v>
      </c>
      <c r="F631" s="101">
        <f>+E631*1</f>
        <v>810000</v>
      </c>
      <c r="G631" s="101" t="s">
        <v>39</v>
      </c>
      <c r="H631" s="101"/>
      <c r="I631" s="101"/>
      <c r="J631" s="80"/>
      <c r="K631" s="80"/>
      <c r="L631" s="80"/>
      <c r="M631" s="104"/>
    </row>
    <row r="632" spans="1:16" ht="16.350000000000001" customHeight="1">
      <c r="A632" s="117" t="s">
        <v>1351</v>
      </c>
      <c r="B632" s="102" t="s">
        <v>125</v>
      </c>
      <c r="C632" s="85"/>
      <c r="D632" s="101"/>
      <c r="E632" s="101"/>
      <c r="F632" s="101"/>
      <c r="G632" s="101"/>
      <c r="H632" s="101"/>
      <c r="I632" s="101"/>
      <c r="J632" s="106">
        <f>SUM(I633:I633)</f>
        <v>600000</v>
      </c>
      <c r="K632" s="80"/>
      <c r="L632" s="80"/>
      <c r="M632" s="104"/>
    </row>
    <row r="633" spans="1:16" ht="16.350000000000001" customHeight="1">
      <c r="A633" s="210" t="s">
        <v>1352</v>
      </c>
      <c r="B633" s="199" t="s">
        <v>539</v>
      </c>
      <c r="C633" s="108"/>
      <c r="D633" s="101"/>
      <c r="E633" s="101"/>
      <c r="F633" s="101"/>
      <c r="G633" s="101"/>
      <c r="H633" s="101"/>
      <c r="I633" s="101">
        <v>600000</v>
      </c>
      <c r="J633" s="101"/>
      <c r="K633" s="101"/>
      <c r="L633" s="101"/>
      <c r="M633" s="104"/>
    </row>
    <row r="634" spans="1:16" ht="16.350000000000001" customHeight="1">
      <c r="A634" s="117" t="s">
        <v>1353</v>
      </c>
      <c r="B634" s="102" t="s">
        <v>162</v>
      </c>
      <c r="C634" s="107"/>
      <c r="D634" s="115"/>
      <c r="E634" s="115"/>
      <c r="F634" s="115"/>
      <c r="G634" s="115"/>
      <c r="H634" s="115"/>
      <c r="I634" s="115"/>
      <c r="J634" s="106">
        <f>SUM(I635:I641)</f>
        <v>7300000</v>
      </c>
      <c r="K634" s="106"/>
      <c r="L634" s="106"/>
      <c r="M634" s="104"/>
      <c r="N634" s="124"/>
      <c r="O634" s="124"/>
      <c r="P634" s="181"/>
    </row>
    <row r="635" spans="1:16" ht="16.350000000000001" customHeight="1">
      <c r="A635" s="121" t="s">
        <v>1354</v>
      </c>
      <c r="B635" s="114" t="s">
        <v>341</v>
      </c>
      <c r="C635" s="108"/>
      <c r="D635" s="101"/>
      <c r="E635" s="101"/>
      <c r="F635" s="101"/>
      <c r="G635" s="101"/>
      <c r="H635" s="101"/>
      <c r="I635" s="115">
        <f>SUM(H636:H640)</f>
        <v>4800000</v>
      </c>
      <c r="J635" s="101"/>
      <c r="K635" s="101"/>
      <c r="L635" s="101"/>
      <c r="M635" s="104"/>
      <c r="N635" s="124"/>
      <c r="O635" s="124"/>
      <c r="P635" s="181"/>
    </row>
    <row r="636" spans="1:16" ht="16.350000000000001" customHeight="1">
      <c r="A636" s="210" t="s">
        <v>1355</v>
      </c>
      <c r="B636" s="199" t="s">
        <v>540</v>
      </c>
      <c r="C636" s="108"/>
      <c r="D636" s="101"/>
      <c r="E636" s="101"/>
      <c r="F636" s="101"/>
      <c r="G636" s="101"/>
      <c r="H636" s="101">
        <v>2000000</v>
      </c>
      <c r="I636" s="101" t="s">
        <v>39</v>
      </c>
      <c r="J636" s="101"/>
      <c r="K636" s="101"/>
      <c r="L636" s="101"/>
      <c r="M636" s="104"/>
      <c r="N636" s="124"/>
      <c r="O636" s="124"/>
      <c r="P636" s="181"/>
    </row>
    <row r="637" spans="1:16" ht="16.350000000000001" customHeight="1">
      <c r="A637" s="210" t="s">
        <v>1356</v>
      </c>
      <c r="B637" s="100" t="s">
        <v>276</v>
      </c>
      <c r="C637" s="108"/>
      <c r="D637" s="101"/>
      <c r="E637" s="101"/>
      <c r="F637" s="101"/>
      <c r="G637" s="101"/>
      <c r="H637" s="101">
        <v>200000</v>
      </c>
      <c r="I637" s="101" t="s">
        <v>39</v>
      </c>
      <c r="J637" s="101"/>
      <c r="K637" s="101"/>
      <c r="L637" s="101"/>
      <c r="M637" s="104"/>
      <c r="N637" s="124"/>
      <c r="O637" s="124"/>
      <c r="P637" s="181"/>
    </row>
    <row r="638" spans="1:16" s="175" customFormat="1" ht="16.350000000000001" customHeight="1">
      <c r="A638" s="210" t="s">
        <v>1357</v>
      </c>
      <c r="B638" s="100" t="s">
        <v>221</v>
      </c>
      <c r="C638" s="108"/>
      <c r="D638" s="101"/>
      <c r="E638" s="101"/>
      <c r="F638" s="101"/>
      <c r="G638" s="101"/>
      <c r="H638" s="101">
        <v>1500000</v>
      </c>
      <c r="I638" s="101" t="s">
        <v>39</v>
      </c>
      <c r="J638" s="101"/>
      <c r="K638" s="101"/>
      <c r="L638" s="101"/>
      <c r="M638" s="174"/>
    </row>
    <row r="639" spans="1:16" s="175" customFormat="1" ht="16.350000000000001" customHeight="1">
      <c r="A639" s="210" t="s">
        <v>1358</v>
      </c>
      <c r="B639" s="100" t="s">
        <v>342</v>
      </c>
      <c r="C639" s="108"/>
      <c r="D639" s="101"/>
      <c r="E639" s="101"/>
      <c r="F639" s="101"/>
      <c r="G639" s="101"/>
      <c r="H639" s="101">
        <v>700000</v>
      </c>
      <c r="I639" s="101" t="s">
        <v>39</v>
      </c>
      <c r="J639" s="101" t="s">
        <v>39</v>
      </c>
      <c r="K639" s="101"/>
      <c r="L639" s="101"/>
      <c r="M639" s="174"/>
    </row>
    <row r="640" spans="1:16" s="175" customFormat="1" ht="16.350000000000001" customHeight="1">
      <c r="A640" s="210" t="s">
        <v>1359</v>
      </c>
      <c r="B640" s="100" t="s">
        <v>401</v>
      </c>
      <c r="C640" s="108"/>
      <c r="D640" s="101"/>
      <c r="E640" s="101"/>
      <c r="F640" s="101"/>
      <c r="G640" s="101"/>
      <c r="H640" s="101">
        <v>400000</v>
      </c>
      <c r="I640" s="101"/>
      <c r="J640" s="101"/>
      <c r="K640" s="101"/>
      <c r="L640" s="101"/>
      <c r="M640" s="174"/>
    </row>
    <row r="641" spans="1:15" ht="15.75" customHeight="1">
      <c r="A641" s="210" t="s">
        <v>1360</v>
      </c>
      <c r="B641" s="100" t="s">
        <v>400</v>
      </c>
      <c r="C641" s="108"/>
      <c r="D641" s="101"/>
      <c r="E641" s="101"/>
      <c r="F641" s="101"/>
      <c r="G641" s="101"/>
      <c r="H641" s="101"/>
      <c r="I641" s="101">
        <v>2500000</v>
      </c>
      <c r="J641" s="101"/>
      <c r="K641" s="101"/>
      <c r="L641" s="101"/>
      <c r="M641" s="126"/>
      <c r="N641" s="181"/>
      <c r="O641" s="181"/>
    </row>
    <row r="642" spans="1:15" ht="15.75" customHeight="1">
      <c r="A642" s="117" t="s">
        <v>1361</v>
      </c>
      <c r="B642" s="102" t="s">
        <v>225</v>
      </c>
      <c r="C642" s="107"/>
      <c r="D642" s="115" t="s">
        <v>39</v>
      </c>
      <c r="E642" s="115"/>
      <c r="F642" s="115"/>
      <c r="G642" s="115"/>
      <c r="H642" s="115"/>
      <c r="I642" s="115"/>
      <c r="J642" s="106"/>
      <c r="K642" s="106"/>
      <c r="L642" s="106">
        <f>+K643</f>
        <v>500000</v>
      </c>
      <c r="M642" s="126"/>
      <c r="N642" s="181"/>
      <c r="O642" s="181"/>
    </row>
    <row r="643" spans="1:15" ht="15.75" customHeight="1">
      <c r="A643" s="117" t="s">
        <v>849</v>
      </c>
      <c r="B643" s="102" t="s">
        <v>226</v>
      </c>
      <c r="C643" s="107"/>
      <c r="D643" s="115"/>
      <c r="E643" s="115"/>
      <c r="F643" s="115"/>
      <c r="G643" s="115"/>
      <c r="H643" s="115"/>
      <c r="I643" s="115"/>
      <c r="J643" s="106"/>
      <c r="K643" s="106">
        <f>SUM(J644)</f>
        <v>500000</v>
      </c>
      <c r="L643" s="106"/>
      <c r="M643" s="126"/>
    </row>
    <row r="644" spans="1:15" ht="15.75" customHeight="1">
      <c r="A644" s="117" t="s">
        <v>1481</v>
      </c>
      <c r="B644" s="102" t="s">
        <v>227</v>
      </c>
      <c r="C644" s="107"/>
      <c r="D644" s="115" t="s">
        <v>39</v>
      </c>
      <c r="E644" s="115"/>
      <c r="F644" s="115"/>
      <c r="G644" s="115"/>
      <c r="H644" s="115"/>
      <c r="I644" s="115"/>
      <c r="J644" s="106">
        <f>SUM(I645:I645)</f>
        <v>500000</v>
      </c>
      <c r="K644" s="106"/>
      <c r="L644" s="106"/>
      <c r="M644" s="126"/>
      <c r="N644" s="181"/>
      <c r="O644" s="181"/>
    </row>
    <row r="645" spans="1:15" ht="15.75" customHeight="1">
      <c r="A645" s="201" t="s">
        <v>1362</v>
      </c>
      <c r="B645" s="79" t="s">
        <v>343</v>
      </c>
      <c r="C645" s="85"/>
      <c r="D645" s="101"/>
      <c r="E645" s="101"/>
      <c r="F645" s="101"/>
      <c r="G645" s="101"/>
      <c r="H645" s="101"/>
      <c r="I645" s="101">
        <v>500000</v>
      </c>
      <c r="J645" s="80"/>
      <c r="K645" s="80"/>
      <c r="L645" s="80"/>
      <c r="M645" s="104"/>
    </row>
    <row r="646" spans="1:15" s="175" customFormat="1" ht="20.100000000000001" customHeight="1">
      <c r="A646" s="356"/>
      <c r="B646" s="357" t="s">
        <v>1476</v>
      </c>
      <c r="C646" s="358"/>
      <c r="D646" s="359"/>
      <c r="E646" s="359"/>
      <c r="F646" s="359"/>
      <c r="G646" s="359"/>
      <c r="H646" s="359"/>
      <c r="I646" s="359"/>
      <c r="J646" s="359"/>
      <c r="K646" s="359"/>
      <c r="L646" s="359">
        <f>+L618+L642</f>
        <v>21510000</v>
      </c>
      <c r="M646" s="255"/>
      <c r="N646" s="256"/>
      <c r="O646" s="256"/>
    </row>
    <row r="647" spans="1:15" s="175" customFormat="1" ht="31.5" customHeight="1">
      <c r="A647" s="301" t="s">
        <v>39</v>
      </c>
      <c r="B647" s="302" t="s">
        <v>344</v>
      </c>
      <c r="C647" s="298"/>
      <c r="D647" s="303"/>
      <c r="E647" s="303"/>
      <c r="F647" s="303"/>
      <c r="G647" s="303"/>
      <c r="H647" s="303"/>
      <c r="I647" s="303"/>
      <c r="J647" s="303"/>
      <c r="K647" s="303"/>
      <c r="L647" s="303"/>
      <c r="M647" s="174"/>
    </row>
    <row r="648" spans="1:15" ht="15.75" customHeight="1">
      <c r="A648" s="121" t="s">
        <v>1363</v>
      </c>
      <c r="B648" s="102" t="s">
        <v>85</v>
      </c>
      <c r="C648" s="107"/>
      <c r="D648" s="106"/>
      <c r="E648" s="106"/>
      <c r="F648" s="106"/>
      <c r="G648" s="106"/>
      <c r="H648" s="106"/>
      <c r="I648" s="106"/>
      <c r="J648" s="106"/>
      <c r="K648" s="106"/>
      <c r="L648" s="152">
        <f>+K649</f>
        <v>8332500</v>
      </c>
      <c r="M648" s="104"/>
    </row>
    <row r="649" spans="1:15" ht="15.75" customHeight="1">
      <c r="A649" s="117" t="s">
        <v>850</v>
      </c>
      <c r="B649" s="102" t="s">
        <v>86</v>
      </c>
      <c r="C649" s="107"/>
      <c r="D649" s="106"/>
      <c r="E649" s="106"/>
      <c r="F649" s="106"/>
      <c r="G649" s="106"/>
      <c r="H649" s="106"/>
      <c r="I649" s="106"/>
      <c r="J649" s="106"/>
      <c r="K649" s="106">
        <f>SUM(J650:J661)</f>
        <v>8332500</v>
      </c>
      <c r="L649" s="106"/>
      <c r="M649" s="104"/>
    </row>
    <row r="650" spans="1:15" ht="15.75" customHeight="1">
      <c r="A650" s="117" t="s">
        <v>851</v>
      </c>
      <c r="B650" s="102" t="s">
        <v>87</v>
      </c>
      <c r="C650" s="107"/>
      <c r="D650" s="106"/>
      <c r="E650" s="106"/>
      <c r="F650" s="106"/>
      <c r="G650" s="106"/>
      <c r="H650" s="106"/>
      <c r="I650" s="106"/>
      <c r="J650" s="106">
        <f>SUM(I652)</f>
        <v>6332500</v>
      </c>
      <c r="K650" s="106"/>
      <c r="L650" s="106"/>
      <c r="M650" s="104"/>
    </row>
    <row r="651" spans="1:15" ht="15.75" customHeight="1">
      <c r="A651" s="117" t="s">
        <v>1364</v>
      </c>
      <c r="B651" s="102" t="s">
        <v>349</v>
      </c>
      <c r="C651" s="107"/>
      <c r="D651" s="106"/>
      <c r="E651" s="106"/>
      <c r="F651" s="106"/>
      <c r="G651" s="106"/>
      <c r="H651" s="106"/>
      <c r="I651" s="106"/>
      <c r="J651" s="172"/>
      <c r="K651" s="106"/>
      <c r="L651" s="106"/>
      <c r="M651" s="104"/>
      <c r="N651" s="127" t="s">
        <v>39</v>
      </c>
    </row>
    <row r="652" spans="1:15" ht="15.75" customHeight="1">
      <c r="A652" s="118"/>
      <c r="B652" s="102" t="s">
        <v>89</v>
      </c>
      <c r="C652" s="85"/>
      <c r="D652" s="80"/>
      <c r="E652" s="80"/>
      <c r="F652" s="80"/>
      <c r="G652" s="80"/>
      <c r="H652" s="80"/>
      <c r="I652" s="80">
        <f>SUM(H653)</f>
        <v>6332500</v>
      </c>
      <c r="J652" s="80"/>
      <c r="K652" s="80"/>
      <c r="L652" s="80"/>
      <c r="M652" s="104"/>
      <c r="N652" s="127" t="s">
        <v>39</v>
      </c>
    </row>
    <row r="653" spans="1:15" s="175" customFormat="1" ht="15.75" customHeight="1">
      <c r="A653" s="117" t="s">
        <v>1365</v>
      </c>
      <c r="B653" s="102" t="s">
        <v>90</v>
      </c>
      <c r="C653" s="107"/>
      <c r="D653" s="106"/>
      <c r="E653" s="106"/>
      <c r="F653" s="106"/>
      <c r="G653" s="106"/>
      <c r="H653" s="106">
        <f>SUM(G654:G657)</f>
        <v>6332500</v>
      </c>
      <c r="I653" s="106"/>
      <c r="J653" s="106"/>
      <c r="K653" s="106"/>
      <c r="L653" s="106"/>
      <c r="M653" s="174"/>
    </row>
    <row r="654" spans="1:15" s="175" customFormat="1" ht="15.75" customHeight="1">
      <c r="A654" s="201" t="s">
        <v>1366</v>
      </c>
      <c r="B654" s="79" t="s">
        <v>277</v>
      </c>
      <c r="C654" s="85"/>
      <c r="D654" s="80"/>
      <c r="E654" s="80"/>
      <c r="F654" s="80"/>
      <c r="G654" s="80">
        <f>SUM(F655:F655)</f>
        <v>6265000</v>
      </c>
      <c r="H654" s="80"/>
      <c r="I654" s="80"/>
      <c r="J654" s="80" t="s">
        <v>39</v>
      </c>
      <c r="K654" s="80"/>
      <c r="L654" s="80"/>
      <c r="M654" s="255"/>
    </row>
    <row r="655" spans="1:15" s="175" customFormat="1" ht="15.75" customHeight="1">
      <c r="A655" s="210" t="s">
        <v>1367</v>
      </c>
      <c r="B655" s="100" t="s">
        <v>350</v>
      </c>
      <c r="C655" s="113">
        <v>3</v>
      </c>
      <c r="D655" s="226" t="s">
        <v>39</v>
      </c>
      <c r="E655" s="101">
        <v>6265000</v>
      </c>
      <c r="F655" s="101">
        <f>E655*1</f>
        <v>6265000</v>
      </c>
      <c r="G655" s="101" t="s">
        <v>39</v>
      </c>
      <c r="H655" s="101"/>
      <c r="I655" s="101"/>
      <c r="J655" s="101"/>
      <c r="K655" s="101"/>
      <c r="L655" s="101"/>
      <c r="M655" s="174"/>
    </row>
    <row r="656" spans="1:15" ht="15.75" customHeight="1">
      <c r="A656" s="173"/>
      <c r="B656" s="102" t="s">
        <v>97</v>
      </c>
      <c r="C656" s="107"/>
      <c r="D656" s="106"/>
      <c r="E656" s="106"/>
      <c r="F656" s="106"/>
      <c r="G656" s="106"/>
      <c r="H656" s="106"/>
      <c r="I656" s="80"/>
      <c r="J656" s="106"/>
      <c r="K656" s="135"/>
      <c r="L656" s="172"/>
      <c r="M656" s="104"/>
    </row>
    <row r="657" spans="1:16" ht="15.75" customHeight="1">
      <c r="A657" s="117" t="s">
        <v>1368</v>
      </c>
      <c r="B657" s="102" t="s">
        <v>117</v>
      </c>
      <c r="C657" s="107"/>
      <c r="D657" s="106"/>
      <c r="E657" s="106"/>
      <c r="F657" s="106"/>
      <c r="G657" s="80">
        <f>SUM(F658:F658)</f>
        <v>67500</v>
      </c>
      <c r="H657" s="194"/>
      <c r="I657" s="135"/>
      <c r="J657" s="106"/>
      <c r="K657" s="106"/>
      <c r="L657" s="106"/>
      <c r="M657" s="104"/>
    </row>
    <row r="658" spans="1:16" ht="15.75" customHeight="1">
      <c r="A658" s="201" t="s">
        <v>1369</v>
      </c>
      <c r="B658" s="79" t="s">
        <v>351</v>
      </c>
      <c r="C658" s="85">
        <v>1</v>
      </c>
      <c r="D658" s="101">
        <v>67500</v>
      </c>
      <c r="E658" s="101">
        <f>+D658*1</f>
        <v>67500</v>
      </c>
      <c r="F658" s="101">
        <f>+E658</f>
        <v>67500</v>
      </c>
      <c r="G658" s="101"/>
      <c r="H658" s="101"/>
      <c r="I658" s="101"/>
      <c r="J658" s="80"/>
      <c r="K658" s="80"/>
      <c r="L658" s="80"/>
      <c r="M658" s="104"/>
      <c r="N658" s="124"/>
      <c r="O658" s="124"/>
      <c r="P658" s="181"/>
    </row>
    <row r="659" spans="1:16" ht="15.75" customHeight="1">
      <c r="A659" s="117" t="s">
        <v>1370</v>
      </c>
      <c r="B659" s="102" t="s">
        <v>125</v>
      </c>
      <c r="C659" s="107"/>
      <c r="D659" s="115"/>
      <c r="E659" s="115"/>
      <c r="F659" s="115"/>
      <c r="G659" s="115"/>
      <c r="H659" s="115"/>
      <c r="I659" s="115"/>
      <c r="J659" s="106">
        <f>SUM(I660)</f>
        <v>500000</v>
      </c>
      <c r="K659" s="106"/>
      <c r="L659" s="106"/>
      <c r="M659" s="104"/>
    </row>
    <row r="660" spans="1:16" ht="15.75" customHeight="1">
      <c r="A660" s="210" t="s">
        <v>1371</v>
      </c>
      <c r="B660" s="199" t="s">
        <v>541</v>
      </c>
      <c r="C660" s="108"/>
      <c r="D660" s="101"/>
      <c r="E660" s="101"/>
      <c r="F660" s="101"/>
      <c r="G660" s="101"/>
      <c r="H660" s="101"/>
      <c r="I660" s="101">
        <v>500000</v>
      </c>
      <c r="J660" s="101"/>
      <c r="K660" s="101"/>
      <c r="L660" s="101"/>
      <c r="M660" s="104"/>
      <c r="N660" s="124"/>
      <c r="O660" s="124"/>
      <c r="P660" s="181"/>
    </row>
    <row r="661" spans="1:16" ht="15.75" customHeight="1">
      <c r="A661" s="121" t="s">
        <v>1372</v>
      </c>
      <c r="B661" s="114" t="s">
        <v>542</v>
      </c>
      <c r="C661" s="108"/>
      <c r="D661" s="101"/>
      <c r="E661" s="101"/>
      <c r="F661" s="101"/>
      <c r="G661" s="101"/>
      <c r="H661" s="101"/>
      <c r="I661" s="101"/>
      <c r="J661" s="106">
        <f>SUM(I662:I666)</f>
        <v>1500000</v>
      </c>
      <c r="K661" s="101"/>
      <c r="L661" s="101"/>
      <c r="M661" s="104"/>
      <c r="N661" s="124"/>
      <c r="O661" s="124"/>
      <c r="P661" s="181"/>
    </row>
    <row r="662" spans="1:16" ht="15.75" customHeight="1">
      <c r="A662" s="210" t="s">
        <v>1373</v>
      </c>
      <c r="B662" s="100" t="s">
        <v>276</v>
      </c>
      <c r="C662" s="108"/>
      <c r="D662" s="101"/>
      <c r="E662" s="101"/>
      <c r="F662" s="101"/>
      <c r="G662" s="101"/>
      <c r="H662" s="101"/>
      <c r="I662" s="101">
        <v>100000</v>
      </c>
      <c r="J662" s="101" t="s">
        <v>39</v>
      </c>
      <c r="K662" s="101"/>
      <c r="L662" s="101"/>
      <c r="M662" s="104"/>
      <c r="N662" s="124"/>
      <c r="O662" s="124"/>
      <c r="P662" s="181"/>
    </row>
    <row r="663" spans="1:16" s="175" customFormat="1" ht="15.75" customHeight="1">
      <c r="A663" s="210" t="s">
        <v>1374</v>
      </c>
      <c r="B663" s="100" t="s">
        <v>221</v>
      </c>
      <c r="C663" s="108"/>
      <c r="D663" s="101"/>
      <c r="E663" s="101"/>
      <c r="F663" s="101"/>
      <c r="G663" s="101"/>
      <c r="H663" s="101"/>
      <c r="I663" s="101">
        <v>200000</v>
      </c>
      <c r="J663" s="101" t="s">
        <v>39</v>
      </c>
      <c r="K663" s="101"/>
      <c r="L663" s="101"/>
      <c r="M663" s="174"/>
    </row>
    <row r="664" spans="1:16" s="175" customFormat="1" ht="15.75" customHeight="1">
      <c r="A664" s="210" t="s">
        <v>1375</v>
      </c>
      <c r="B664" s="100" t="s">
        <v>352</v>
      </c>
      <c r="C664" s="108"/>
      <c r="D664" s="101"/>
      <c r="E664" s="101"/>
      <c r="F664" s="101"/>
      <c r="G664" s="101"/>
      <c r="H664" s="101"/>
      <c r="I664" s="101">
        <v>100000</v>
      </c>
      <c r="J664" s="101" t="s">
        <v>39</v>
      </c>
      <c r="K664" s="101"/>
      <c r="L664" s="101"/>
      <c r="M664" s="174"/>
    </row>
    <row r="665" spans="1:16" s="175" customFormat="1" ht="15.75" customHeight="1">
      <c r="A665" s="210" t="s">
        <v>1376</v>
      </c>
      <c r="B665" s="100" t="s">
        <v>402</v>
      </c>
      <c r="C665" s="108"/>
      <c r="D665" s="101"/>
      <c r="E665" s="101"/>
      <c r="F665" s="101"/>
      <c r="G665" s="101"/>
      <c r="H665" s="101"/>
      <c r="I665" s="101">
        <v>100000</v>
      </c>
      <c r="J665" s="101"/>
      <c r="K665" s="101"/>
      <c r="L665" s="101"/>
      <c r="M665" s="174"/>
    </row>
    <row r="666" spans="1:16" ht="15.75" customHeight="1">
      <c r="A666" s="210" t="s">
        <v>1377</v>
      </c>
      <c r="B666" s="100" t="s">
        <v>400</v>
      </c>
      <c r="C666" s="108"/>
      <c r="D666" s="101"/>
      <c r="E666" s="101"/>
      <c r="F666" s="101"/>
      <c r="G666" s="101"/>
      <c r="H666" s="101"/>
      <c r="I666" s="101">
        <v>1000000</v>
      </c>
      <c r="J666" s="101"/>
      <c r="K666" s="101"/>
      <c r="L666" s="101"/>
      <c r="M666" s="126"/>
      <c r="N666" s="181"/>
      <c r="O666" s="181"/>
    </row>
    <row r="667" spans="1:16" ht="15.75" customHeight="1">
      <c r="A667" s="117" t="s">
        <v>384</v>
      </c>
      <c r="B667" s="102" t="s">
        <v>225</v>
      </c>
      <c r="C667" s="107"/>
      <c r="D667" s="115" t="s">
        <v>39</v>
      </c>
      <c r="E667" s="115"/>
      <c r="F667" s="115"/>
      <c r="G667" s="115"/>
      <c r="H667" s="115"/>
      <c r="I667" s="115"/>
      <c r="J667" s="106"/>
      <c r="K667" s="106"/>
      <c r="L667" s="106">
        <f>SUM(K668:K668)</f>
        <v>400000</v>
      </c>
    </row>
    <row r="668" spans="1:16" ht="15.75" customHeight="1">
      <c r="A668" s="117" t="s">
        <v>852</v>
      </c>
      <c r="B668" s="102" t="s">
        <v>226</v>
      </c>
      <c r="C668" s="107"/>
      <c r="D668" s="115"/>
      <c r="E668" s="115"/>
      <c r="F668" s="115"/>
      <c r="G668" s="115"/>
      <c r="H668" s="115"/>
      <c r="I668" s="115"/>
      <c r="J668" s="106"/>
      <c r="K668" s="106">
        <f>SUM(J669)</f>
        <v>400000</v>
      </c>
      <c r="L668" s="106"/>
    </row>
    <row r="669" spans="1:16" ht="15.75" customHeight="1">
      <c r="A669" s="117" t="s">
        <v>1479</v>
      </c>
      <c r="B669" s="102" t="s">
        <v>227</v>
      </c>
      <c r="C669" s="107"/>
      <c r="D669" s="115" t="s">
        <v>39</v>
      </c>
      <c r="E669" s="115"/>
      <c r="F669" s="115"/>
      <c r="G669" s="115"/>
      <c r="H669" s="115"/>
      <c r="I669" s="115"/>
      <c r="J669" s="106">
        <f>SUM(I670:I670)</f>
        <v>400000</v>
      </c>
      <c r="K669" s="106"/>
      <c r="L669" s="106"/>
    </row>
    <row r="670" spans="1:16" ht="15.75" customHeight="1">
      <c r="A670" s="201" t="s">
        <v>1480</v>
      </c>
      <c r="B670" s="79" t="s">
        <v>353</v>
      </c>
      <c r="C670" s="85"/>
      <c r="D670" s="101"/>
      <c r="E670" s="101"/>
      <c r="F670" s="101"/>
      <c r="G670" s="101"/>
      <c r="H670" s="101"/>
      <c r="I670" s="101">
        <v>400000</v>
      </c>
      <c r="J670" s="80"/>
      <c r="K670" s="80"/>
      <c r="L670" s="80"/>
    </row>
    <row r="671" spans="1:16" ht="20.100000000000001" customHeight="1">
      <c r="A671" s="356"/>
      <c r="B671" s="357" t="s">
        <v>1477</v>
      </c>
      <c r="C671" s="358"/>
      <c r="D671" s="359"/>
      <c r="E671" s="359"/>
      <c r="F671" s="359"/>
      <c r="G671" s="359"/>
      <c r="H671" s="359"/>
      <c r="I671" s="359"/>
      <c r="J671" s="359"/>
      <c r="K671" s="359"/>
      <c r="L671" s="359">
        <f>+L648+L667</f>
        <v>8732500</v>
      </c>
    </row>
    <row r="672" spans="1:16" ht="20.100000000000001" customHeight="1">
      <c r="A672" s="356"/>
      <c r="B672" s="357" t="s">
        <v>1478</v>
      </c>
      <c r="C672" s="358"/>
      <c r="D672" s="359"/>
      <c r="E672" s="359"/>
      <c r="F672" s="359"/>
      <c r="G672" s="359"/>
      <c r="H672" s="359"/>
      <c r="I672" s="359"/>
      <c r="J672" s="359"/>
      <c r="K672" s="359"/>
      <c r="L672" s="359">
        <f>+L541+L598+L616+L646+L671</f>
        <v>2857900000</v>
      </c>
    </row>
    <row r="674" spans="12:12">
      <c r="L674" s="138" t="s">
        <v>39</v>
      </c>
    </row>
    <row r="675" spans="12:12">
      <c r="L675" s="138" t="s">
        <v>39</v>
      </c>
    </row>
    <row r="676" spans="12:12">
      <c r="L676" s="138" t="s">
        <v>39</v>
      </c>
    </row>
  </sheetData>
  <phoneticPr fontId="8" type="noConversion"/>
  <printOptions horizontalCentered="1"/>
  <pageMargins left="0.19685039370078741" right="0.15748031496062992" top="0.43307086614173229" bottom="0" header="0.23622047244094491" footer="0"/>
  <pageSetup paperSize="5" scale="45" orientation="landscape" r:id="rId1"/>
  <headerFooter alignWithMargins="0"/>
  <rowBreaks count="11" manualBreakCount="11">
    <brk id="63" max="11" man="1"/>
    <brk id="126" max="11" man="1"/>
    <brk id="189" max="11" man="1"/>
    <brk id="252" max="11" man="1"/>
    <brk id="299" max="11" man="1"/>
    <brk id="353" max="11" man="1"/>
    <brk id="408" max="11" man="1"/>
    <brk id="475" max="11" man="1"/>
    <brk id="475" max="11" man="1"/>
    <brk id="541" max="11" man="1"/>
    <brk id="598" max="11" man="1"/>
  </rowBreaks>
  <ignoredErrors>
    <ignoredError sqref="E48" formula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syncVertical="1" syncRef="A16" transitionEvaluation="1">
    <tabColor rgb="FFFF0000"/>
    <pageSetUpPr autoPageBreaks="0"/>
  </sheetPr>
  <dimension ref="A1:U216"/>
  <sheetViews>
    <sheetView showGridLines="0" view="pageBreakPreview" topLeftCell="A16" zoomScaleNormal="75" zoomScaleSheetLayoutView="100" workbookViewId="0">
      <selection activeCell="A21" sqref="A21"/>
    </sheetView>
  </sheetViews>
  <sheetFormatPr defaultColWidth="9.7890625" defaultRowHeight="14.25"/>
  <cols>
    <col min="1" max="1" width="29.78515625" style="4" customWidth="1"/>
    <col min="2" max="2" width="38.22265625" style="4" customWidth="1"/>
    <col min="3" max="3" width="41.13671875" style="4" customWidth="1"/>
    <col min="4" max="4" width="15.93359375" style="4" customWidth="1"/>
    <col min="5" max="5" width="9.7890625" style="4"/>
    <col min="6" max="6" width="13.5390625" style="4" bestFit="1" customWidth="1"/>
    <col min="7" max="16384" width="9.7890625" style="4"/>
  </cols>
  <sheetData>
    <row r="1" spans="1:21">
      <c r="A1" s="1"/>
      <c r="B1" s="2"/>
      <c r="C1" s="2"/>
      <c r="D1" s="3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>
      <c r="A2" s="5" t="s">
        <v>1494</v>
      </c>
      <c r="B2" s="7"/>
      <c r="C2" s="6"/>
      <c r="D2" s="15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1" ht="6" customHeight="1">
      <c r="A3" s="8"/>
      <c r="B3" s="9"/>
      <c r="C3" s="9"/>
      <c r="D3" s="10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 ht="20.100000000000001" customHeight="1">
      <c r="A4" s="23"/>
      <c r="B4" s="24"/>
      <c r="C4" s="25"/>
      <c r="D4" s="26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ht="20.100000000000001" customHeight="1">
      <c r="A5" s="22" t="s">
        <v>83</v>
      </c>
      <c r="B5" s="22" t="s">
        <v>7</v>
      </c>
      <c r="C5" s="22" t="s">
        <v>81</v>
      </c>
      <c r="D5" s="22" t="s">
        <v>278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ht="18" customHeight="1">
      <c r="A6" s="14"/>
      <c r="B6" s="27" t="s">
        <v>279</v>
      </c>
      <c r="C6" s="28" t="s">
        <v>578</v>
      </c>
      <c r="D6" s="29"/>
      <c r="E6" s="20"/>
      <c r="F6" s="20"/>
      <c r="G6" s="20"/>
      <c r="H6" s="20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18" customHeight="1">
      <c r="A7" s="14"/>
      <c r="B7" s="12" t="s">
        <v>280</v>
      </c>
      <c r="C7" s="28" t="s">
        <v>281</v>
      </c>
      <c r="D7" s="29">
        <f>+Ingresos!E5</f>
        <v>1018430000</v>
      </c>
      <c r="E7" s="20"/>
      <c r="F7" s="20"/>
      <c r="G7" s="20"/>
      <c r="H7" s="20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</row>
    <row r="8" spans="1:21" ht="18" customHeight="1">
      <c r="A8" s="14"/>
      <c r="B8" s="30">
        <f>D7+D9</f>
        <v>1101260000</v>
      </c>
      <c r="C8" s="28" t="s">
        <v>579</v>
      </c>
      <c r="D8" s="29"/>
      <c r="E8" s="20"/>
      <c r="F8" s="20"/>
      <c r="G8" s="20"/>
      <c r="H8" s="20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</row>
    <row r="9" spans="1:21" ht="18" customHeight="1">
      <c r="A9" s="27" t="s">
        <v>576</v>
      </c>
      <c r="B9" s="14"/>
      <c r="C9" s="28" t="s">
        <v>282</v>
      </c>
      <c r="D9" s="29">
        <f>+Ingresos!E28</f>
        <v>82830000</v>
      </c>
      <c r="E9" s="20"/>
      <c r="F9" s="20"/>
      <c r="G9" s="20"/>
      <c r="H9" s="20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21" ht="18" customHeight="1">
      <c r="A10" s="14">
        <f>B8+B12</f>
        <v>2415424489</v>
      </c>
      <c r="B10" s="31"/>
      <c r="C10" s="31"/>
      <c r="D10" s="29"/>
      <c r="E10" s="20"/>
      <c r="F10" s="20"/>
      <c r="G10" s="20"/>
      <c r="H10" s="20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spans="1:21" ht="18" customHeight="1">
      <c r="A11" s="32"/>
      <c r="B11" s="33" t="s">
        <v>283</v>
      </c>
      <c r="C11" s="34" t="s">
        <v>580</v>
      </c>
      <c r="D11" s="35"/>
      <c r="E11" s="20"/>
      <c r="F11" s="20"/>
      <c r="G11" s="20"/>
      <c r="H11" s="20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spans="1:21" ht="18" customHeight="1">
      <c r="A12" s="32"/>
      <c r="B12" s="30">
        <f>D12+D13+D14</f>
        <v>1314164489</v>
      </c>
      <c r="C12" s="28" t="s">
        <v>284</v>
      </c>
      <c r="D12" s="35">
        <f>+Ingresos!E53</f>
        <v>837350000</v>
      </c>
      <c r="E12" s="20"/>
      <c r="F12" s="20"/>
      <c r="G12" s="20"/>
      <c r="H12" s="20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 spans="1:21" ht="18" customHeight="1">
      <c r="A13" s="36"/>
      <c r="B13" s="13"/>
      <c r="C13" s="28" t="s">
        <v>581</v>
      </c>
      <c r="D13" s="35">
        <f>+Ingresos!E64</f>
        <v>5000000</v>
      </c>
      <c r="E13" s="20"/>
      <c r="F13" s="20"/>
      <c r="G13" s="20"/>
      <c r="H13" s="20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</row>
    <row r="14" spans="1:21" ht="18" customHeight="1">
      <c r="A14" s="36"/>
      <c r="B14" s="13"/>
      <c r="C14" s="28" t="s">
        <v>582</v>
      </c>
      <c r="D14" s="35">
        <f>+Ingresos!E66</f>
        <v>471814489</v>
      </c>
      <c r="E14" s="20"/>
      <c r="F14" s="20"/>
      <c r="G14" s="20"/>
      <c r="H14" s="20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 spans="1:21" ht="18" customHeight="1">
      <c r="A15" s="37"/>
      <c r="B15" s="38"/>
      <c r="C15" s="38"/>
      <c r="D15" s="35"/>
      <c r="E15" s="20"/>
      <c r="F15" s="20"/>
      <c r="G15" s="20"/>
      <c r="H15" s="20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 spans="1:21" ht="18" customHeight="1">
      <c r="A16" s="46"/>
      <c r="B16" s="33"/>
      <c r="C16" s="278"/>
      <c r="D16" s="35" t="s">
        <v>39</v>
      </c>
      <c r="E16" s="20"/>
      <c r="F16" s="20"/>
      <c r="G16" s="20"/>
      <c r="H16" s="20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</row>
    <row r="17" spans="1:21" ht="18" customHeight="1">
      <c r="A17" s="36"/>
      <c r="B17" s="27" t="s">
        <v>285</v>
      </c>
      <c r="C17" s="155" t="s">
        <v>577</v>
      </c>
      <c r="D17" s="35">
        <f>+Ingresos!E86</f>
        <v>44746875.769999996</v>
      </c>
      <c r="E17" s="20"/>
      <c r="F17" s="20"/>
      <c r="G17" s="20"/>
      <c r="H17" s="20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 spans="1:21" ht="18" customHeight="1">
      <c r="A18" s="32"/>
      <c r="B18" s="30">
        <f>+Ingresos!F85</f>
        <v>44746875.769999996</v>
      </c>
      <c r="C18" s="155"/>
      <c r="D18" s="35"/>
      <c r="E18" s="20"/>
      <c r="F18" s="20"/>
      <c r="G18" s="20"/>
      <c r="H18" s="20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</row>
    <row r="19" spans="1:21" ht="18" customHeight="1">
      <c r="A19" s="277" t="s">
        <v>575</v>
      </c>
      <c r="B19" s="27"/>
      <c r="C19" s="155"/>
      <c r="D19" s="35" t="s">
        <v>286</v>
      </c>
      <c r="E19" s="20"/>
      <c r="F19" s="20"/>
      <c r="G19" s="20"/>
      <c r="H19" s="20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 spans="1:21" ht="18" customHeight="1">
      <c r="A20" s="36">
        <f>B18+B20+B23+B26</f>
        <v>210876875.76999998</v>
      </c>
      <c r="B20" s="280"/>
      <c r="C20" s="161"/>
      <c r="D20" s="35" t="s">
        <v>286</v>
      </c>
      <c r="E20" s="20"/>
      <c r="F20" s="20"/>
      <c r="G20" s="20"/>
      <c r="H20" s="20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</row>
    <row r="21" spans="1:21" ht="18" customHeight="1">
      <c r="A21" s="36"/>
      <c r="B21" s="45"/>
      <c r="C21" s="281"/>
      <c r="D21" s="35"/>
      <c r="E21" s="20"/>
      <c r="F21" s="20"/>
      <c r="G21" s="20"/>
      <c r="H21" s="20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</row>
    <row r="22" spans="1:21" ht="18" customHeight="1">
      <c r="A22" s="32"/>
      <c r="B22" s="27" t="s">
        <v>574</v>
      </c>
      <c r="C22" s="155"/>
      <c r="D22" s="35" t="s">
        <v>39</v>
      </c>
      <c r="E22" s="20"/>
      <c r="F22" s="20"/>
      <c r="G22" s="20"/>
      <c r="H22" s="20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</row>
    <row r="23" spans="1:21" ht="18" customHeight="1">
      <c r="A23" s="32"/>
      <c r="B23" s="30">
        <f>D22+D23</f>
        <v>16130000</v>
      </c>
      <c r="C23" s="155" t="s">
        <v>583</v>
      </c>
      <c r="D23" s="35">
        <f>+Ingresos!E92</f>
        <v>16130000</v>
      </c>
      <c r="E23" s="20"/>
      <c r="F23" s="20"/>
      <c r="G23" s="20"/>
      <c r="H23" s="20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  <row r="24" spans="1:21" ht="18" customHeight="1">
      <c r="A24" s="36"/>
      <c r="B24" s="38"/>
      <c r="C24" s="279"/>
      <c r="D24" s="35"/>
      <c r="E24" s="20"/>
      <c r="F24" s="20"/>
      <c r="G24" s="20"/>
      <c r="H24" s="20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</row>
    <row r="25" spans="1:21" ht="18" customHeight="1">
      <c r="A25" s="14"/>
      <c r="B25" s="33" t="s">
        <v>287</v>
      </c>
      <c r="C25" s="34"/>
      <c r="D25" s="29"/>
      <c r="E25" s="20"/>
      <c r="F25" s="20"/>
      <c r="G25" s="20"/>
      <c r="H25" s="20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</row>
    <row r="26" spans="1:21" ht="18" customHeight="1">
      <c r="A26" s="14"/>
      <c r="B26" s="14">
        <f>D25+D26</f>
        <v>150000000</v>
      </c>
      <c r="C26" s="28" t="s">
        <v>584</v>
      </c>
      <c r="D26" s="29">
        <f>+Ingresos!F95</f>
        <v>150000000</v>
      </c>
      <c r="E26" s="20"/>
      <c r="F26" s="20"/>
      <c r="G26" s="20"/>
      <c r="H26" s="20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</row>
    <row r="27" spans="1:21" ht="18" customHeight="1">
      <c r="A27" s="38"/>
      <c r="B27" s="31"/>
      <c r="C27" s="40"/>
      <c r="D27" s="29"/>
      <c r="E27" s="20"/>
      <c r="F27" s="20"/>
      <c r="G27" s="20"/>
      <c r="H27" s="20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</row>
    <row r="28" spans="1:21" ht="20.100000000000001" customHeight="1">
      <c r="A28" s="41"/>
      <c r="B28" s="42"/>
      <c r="C28" s="43" t="s">
        <v>288</v>
      </c>
      <c r="D28" s="44">
        <f>SUM(D6:D26)</f>
        <v>2626301364.77</v>
      </c>
      <c r="E28" s="20"/>
      <c r="F28" s="20"/>
      <c r="G28" s="20"/>
      <c r="H28" s="20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</row>
    <row r="29" spans="1:21">
      <c r="A29" s="31"/>
      <c r="B29" s="45"/>
      <c r="C29" s="45"/>
      <c r="D29" s="29"/>
      <c r="E29" s="20"/>
      <c r="F29" s="20"/>
      <c r="G29" s="20"/>
      <c r="H29" s="20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</row>
    <row r="30" spans="1:21" ht="17.25">
      <c r="A30" s="27" t="s">
        <v>585</v>
      </c>
      <c r="B30" s="27" t="s">
        <v>289</v>
      </c>
      <c r="C30" s="28" t="s">
        <v>586</v>
      </c>
      <c r="D30" s="29">
        <f>+Ingresos!E101</f>
        <v>400000</v>
      </c>
      <c r="E30" s="20"/>
      <c r="F30" s="20"/>
      <c r="G30" s="20"/>
      <c r="H30" s="20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</row>
    <row r="31" spans="1:21" ht="17.25">
      <c r="A31" s="14">
        <f>B31</f>
        <v>231598635.22999999</v>
      </c>
      <c r="B31" s="14">
        <f>D33</f>
        <v>231598635.22999999</v>
      </c>
      <c r="C31" s="28" t="s">
        <v>587</v>
      </c>
      <c r="D31" s="29">
        <f>+Ingresos!E104</f>
        <v>231198635.22999999</v>
      </c>
      <c r="E31" s="20"/>
      <c r="F31" s="20"/>
      <c r="G31" s="20"/>
      <c r="H31" s="20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</row>
    <row r="32" spans="1:21">
      <c r="A32" s="31"/>
      <c r="B32" s="31"/>
      <c r="C32" s="31"/>
      <c r="D32" s="29"/>
      <c r="E32" s="20"/>
      <c r="F32" s="20"/>
      <c r="G32" s="20"/>
      <c r="H32" s="20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</row>
    <row r="33" spans="1:21" ht="20.100000000000001" customHeight="1">
      <c r="A33" s="46"/>
      <c r="B33" s="47"/>
      <c r="C33" s="48" t="s">
        <v>290</v>
      </c>
      <c r="D33" s="44">
        <f>D30+D31</f>
        <v>231598635.22999999</v>
      </c>
      <c r="E33" s="20"/>
      <c r="F33" s="20"/>
      <c r="G33" s="20"/>
      <c r="H33" s="20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</row>
    <row r="34" spans="1:21" ht="20.100000000000001" customHeight="1">
      <c r="A34" s="23"/>
      <c r="B34" s="25"/>
      <c r="C34" s="43" t="s">
        <v>291</v>
      </c>
      <c r="D34" s="44">
        <f>D28+D33</f>
        <v>2857900000</v>
      </c>
      <c r="E34" s="20"/>
      <c r="F34" s="20"/>
      <c r="G34" s="20"/>
      <c r="H34" s="20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</row>
    <row r="35" spans="1:21">
      <c r="A35" s="49"/>
      <c r="B35" s="50"/>
      <c r="C35" s="50"/>
      <c r="D35" s="51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</row>
    <row r="36" spans="1:21">
      <c r="A36" s="5" t="s">
        <v>292</v>
      </c>
      <c r="B36" s="7" t="s">
        <v>1495</v>
      </c>
      <c r="C36" s="6"/>
      <c r="D36" s="15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</row>
    <row r="37" spans="1:21">
      <c r="A37" s="145"/>
      <c r="B37" s="147"/>
      <c r="C37" s="9"/>
      <c r="D37" s="10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</row>
    <row r="38" spans="1:21" ht="20.100000000000001" customHeight="1">
      <c r="A38" s="23" t="s">
        <v>39</v>
      </c>
      <c r="B38" s="148" t="s">
        <v>377</v>
      </c>
      <c r="C38" s="25"/>
      <c r="D38" s="26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</row>
    <row r="39" spans="1:21" ht="20.100000000000001" customHeight="1">
      <c r="A39" s="146" t="s">
        <v>83</v>
      </c>
      <c r="B39" s="146" t="s">
        <v>293</v>
      </c>
      <c r="C39" s="22" t="s">
        <v>294</v>
      </c>
      <c r="D39" s="52" t="s">
        <v>278</v>
      </c>
      <c r="E39" s="19"/>
      <c r="F39" s="19"/>
      <c r="G39" s="19"/>
      <c r="H39" s="90" t="s">
        <v>39</v>
      </c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</row>
    <row r="40" spans="1:21" ht="26.25" customHeight="1">
      <c r="A40" s="91"/>
      <c r="B40" s="92" t="s">
        <v>295</v>
      </c>
      <c r="C40" s="28" t="s">
        <v>588</v>
      </c>
      <c r="D40" s="334">
        <f>+Egresos!J6</f>
        <v>1053000000</v>
      </c>
      <c r="E40" s="19"/>
      <c r="F40" s="19"/>
      <c r="G40" s="19"/>
      <c r="H40" s="90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</row>
    <row r="41" spans="1:21" ht="17.25">
      <c r="A41" s="14"/>
      <c r="B41" s="30">
        <f>SUM(D40:D42)</f>
        <v>1431740000</v>
      </c>
      <c r="C41" s="28" t="s">
        <v>362</v>
      </c>
      <c r="D41" s="334">
        <f>+Egresos!J165</f>
        <v>146270000</v>
      </c>
      <c r="E41" s="20"/>
      <c r="F41" s="20"/>
      <c r="G41" s="20"/>
      <c r="H41" s="20"/>
      <c r="I41" s="20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</row>
    <row r="42" spans="1:21" ht="17.25">
      <c r="A42" s="14"/>
      <c r="B42" s="14"/>
      <c r="C42" s="28" t="s">
        <v>589</v>
      </c>
      <c r="D42" s="334">
        <f>+Egresos!J294</f>
        <v>232470000</v>
      </c>
      <c r="E42" s="20"/>
      <c r="F42" s="20"/>
      <c r="G42" s="20"/>
      <c r="H42" s="20"/>
      <c r="I42" s="20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</row>
    <row r="43" spans="1:21" ht="17.25">
      <c r="A43" s="14"/>
      <c r="B43" s="17"/>
      <c r="C43" s="53"/>
      <c r="D43" s="334"/>
      <c r="E43" s="20"/>
      <c r="F43" s="20"/>
      <c r="G43" s="20"/>
      <c r="H43" s="20"/>
      <c r="I43" s="20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</row>
    <row r="44" spans="1:21">
      <c r="A44" s="27" t="s">
        <v>360</v>
      </c>
      <c r="B44" s="27" t="s">
        <v>296</v>
      </c>
      <c r="C44" s="54"/>
      <c r="D44" s="334"/>
      <c r="E44" s="20"/>
      <c r="F44" s="20"/>
      <c r="G44" s="20"/>
      <c r="H44" s="20"/>
      <c r="I44" s="20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</row>
    <row r="45" spans="1:21" ht="17.25">
      <c r="A45" s="4" t="s">
        <v>39</v>
      </c>
      <c r="B45" s="27" t="s">
        <v>297</v>
      </c>
      <c r="C45" s="28" t="s">
        <v>366</v>
      </c>
      <c r="D45" s="334">
        <f>+Egresos!J400</f>
        <v>9900000</v>
      </c>
      <c r="E45" s="20"/>
      <c r="F45" s="20"/>
      <c r="G45" s="20"/>
      <c r="H45" s="20"/>
      <c r="I45" s="20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</row>
    <row r="46" spans="1:21" ht="17.25">
      <c r="A46" s="14"/>
      <c r="B46" s="30">
        <f>D45</f>
        <v>9900000</v>
      </c>
      <c r="C46" s="55"/>
      <c r="D46" s="334"/>
      <c r="E46" s="20"/>
      <c r="F46" s="20"/>
      <c r="G46" s="20"/>
      <c r="H46" s="20"/>
      <c r="I46" s="20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</row>
    <row r="47" spans="1:21" ht="17.25">
      <c r="A47" s="14">
        <f>B41+B46+B49</f>
        <v>1640660000</v>
      </c>
      <c r="B47" s="38"/>
      <c r="C47" s="39"/>
      <c r="D47" s="334"/>
      <c r="E47" s="20"/>
      <c r="F47" s="20"/>
      <c r="G47" s="20"/>
      <c r="H47" s="20"/>
      <c r="I47" s="20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</row>
    <row r="48" spans="1:21" ht="17.25">
      <c r="A48" s="14"/>
      <c r="B48" s="33" t="s">
        <v>298</v>
      </c>
      <c r="C48" s="34" t="s">
        <v>367</v>
      </c>
      <c r="D48" s="334"/>
      <c r="E48" s="20"/>
      <c r="F48" s="20"/>
      <c r="G48" s="20"/>
      <c r="H48" s="20"/>
      <c r="I48" s="20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</row>
    <row r="49" spans="1:21" ht="17.25">
      <c r="A49" s="14"/>
      <c r="B49" s="30">
        <f>D49+D51</f>
        <v>199020000</v>
      </c>
      <c r="C49" s="28" t="s">
        <v>299</v>
      </c>
      <c r="D49" s="334">
        <f>+Egresos!J407</f>
        <v>199020000</v>
      </c>
      <c r="E49" s="20"/>
      <c r="F49" s="20"/>
      <c r="G49" s="20"/>
      <c r="H49" s="20"/>
      <c r="I49" s="20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</row>
    <row r="50" spans="1:21" ht="17.25">
      <c r="A50" s="14"/>
      <c r="B50" s="14"/>
      <c r="C50" s="28" t="s">
        <v>368</v>
      </c>
      <c r="D50" s="334"/>
      <c r="E50" s="20"/>
      <c r="F50" s="20"/>
      <c r="G50" s="20"/>
      <c r="H50" s="20"/>
      <c r="I50" s="20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7.25">
      <c r="A51" s="14"/>
      <c r="B51" s="14"/>
      <c r="C51" s="28" t="s">
        <v>300</v>
      </c>
      <c r="D51" s="334" t="s">
        <v>286</v>
      </c>
      <c r="E51" s="20"/>
      <c r="F51" s="20"/>
      <c r="G51" s="20"/>
      <c r="H51" s="20"/>
      <c r="I51" s="20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</row>
    <row r="52" spans="1:21" ht="17.25">
      <c r="A52" s="31"/>
      <c r="B52" s="38"/>
      <c r="C52" s="39"/>
      <c r="D52" s="334"/>
      <c r="E52" s="20"/>
      <c r="F52" s="20"/>
      <c r="G52" s="20"/>
      <c r="H52" s="20"/>
      <c r="I52" s="20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</row>
    <row r="53" spans="1:21" ht="17.25">
      <c r="A53" s="11"/>
      <c r="B53" s="33" t="s">
        <v>301</v>
      </c>
      <c r="C53" s="34" t="s">
        <v>363</v>
      </c>
      <c r="D53" s="334">
        <f>+Egresos!J466</f>
        <v>58000000</v>
      </c>
      <c r="E53" s="20"/>
      <c r="F53" s="20"/>
      <c r="G53" s="20"/>
      <c r="H53" s="20"/>
      <c r="I53" s="20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</row>
    <row r="54" spans="1:21" ht="17.25">
      <c r="A54" s="14"/>
      <c r="B54" s="30">
        <f>D53+D54</f>
        <v>872798864.76999998</v>
      </c>
      <c r="C54" s="28" t="s">
        <v>369</v>
      </c>
      <c r="D54" s="334">
        <f>+Egresos!I486</f>
        <v>814798864.76999998</v>
      </c>
      <c r="E54" s="20"/>
      <c r="F54" s="20"/>
      <c r="G54" s="20"/>
      <c r="H54" s="20"/>
      <c r="I54" s="20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</row>
    <row r="55" spans="1:21" ht="17.25">
      <c r="A55" s="14"/>
      <c r="B55" s="38"/>
      <c r="C55" s="39"/>
      <c r="D55" s="334"/>
      <c r="E55" s="20"/>
      <c r="F55" s="20"/>
      <c r="G55" s="20"/>
      <c r="H55" s="20"/>
      <c r="I55" s="20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</row>
    <row r="56" spans="1:21" ht="17.25">
      <c r="A56" s="27" t="s">
        <v>361</v>
      </c>
      <c r="B56" s="33" t="s">
        <v>302</v>
      </c>
      <c r="C56" s="34" t="s">
        <v>370</v>
      </c>
      <c r="D56" s="335" t="s">
        <v>383</v>
      </c>
      <c r="E56" s="20"/>
      <c r="F56" s="20"/>
      <c r="G56" s="20"/>
      <c r="H56" s="20"/>
      <c r="I56" s="20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</row>
    <row r="57" spans="1:21" ht="17.25">
      <c r="A57" s="14">
        <f>B54+B57+B60</f>
        <v>887148864.76999998</v>
      </c>
      <c r="B57" s="30" t="str">
        <f>D56</f>
        <v>-</v>
      </c>
      <c r="C57" s="55"/>
      <c r="D57" s="334"/>
      <c r="E57" s="20"/>
      <c r="F57" s="20"/>
      <c r="G57" s="20"/>
      <c r="H57" s="20"/>
      <c r="I57" s="20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</row>
    <row r="58" spans="1:21" ht="17.25">
      <c r="A58" s="14"/>
      <c r="B58" s="38"/>
      <c r="C58" s="39"/>
      <c r="D58" s="334"/>
      <c r="E58" s="20"/>
      <c r="F58" s="20"/>
      <c r="G58" s="20"/>
      <c r="H58" s="20"/>
      <c r="I58" s="20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</row>
    <row r="59" spans="1:21" ht="17.25">
      <c r="A59" s="14"/>
      <c r="B59" s="33" t="s">
        <v>378</v>
      </c>
      <c r="C59" s="34" t="s">
        <v>379</v>
      </c>
      <c r="D59" s="334">
        <f>+Egresos!J531</f>
        <v>14350000</v>
      </c>
      <c r="E59" s="20"/>
      <c r="F59" s="20"/>
      <c r="G59" s="20"/>
      <c r="H59" s="20"/>
      <c r="I59" s="20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</row>
    <row r="60" spans="1:21" ht="17.25">
      <c r="A60" s="14"/>
      <c r="B60" s="14">
        <f>D59</f>
        <v>14350000</v>
      </c>
      <c r="C60" s="55"/>
      <c r="D60" s="334"/>
      <c r="E60" s="20"/>
      <c r="F60" s="20"/>
      <c r="G60" s="20"/>
      <c r="H60" s="20"/>
      <c r="I60" s="20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</row>
    <row r="61" spans="1:21" ht="27.75" customHeight="1">
      <c r="A61" s="154"/>
      <c r="B61" s="153" t="s">
        <v>376</v>
      </c>
      <c r="C61" s="25"/>
      <c r="D61" s="336"/>
      <c r="E61" s="20"/>
      <c r="F61" s="20"/>
      <c r="G61" s="20"/>
      <c r="H61" s="20"/>
      <c r="I61" s="20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</row>
    <row r="62" spans="1:21" ht="20.100000000000001" customHeight="1">
      <c r="A62" s="22" t="s">
        <v>83</v>
      </c>
      <c r="B62" s="157" t="s">
        <v>293</v>
      </c>
      <c r="C62" s="160" t="s">
        <v>294</v>
      </c>
      <c r="D62" s="337" t="s">
        <v>278</v>
      </c>
      <c r="E62" s="19"/>
      <c r="F62" s="19"/>
      <c r="G62" s="19"/>
      <c r="H62" s="90" t="s">
        <v>39</v>
      </c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21" ht="17.25">
      <c r="A63" s="162"/>
      <c r="B63" s="48" t="s">
        <v>86</v>
      </c>
      <c r="C63" s="34"/>
      <c r="D63" s="338"/>
      <c r="E63" s="20"/>
      <c r="F63" s="20"/>
      <c r="G63" s="20"/>
      <c r="H63" s="20"/>
      <c r="I63" s="20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</row>
    <row r="64" spans="1:21" ht="17.25">
      <c r="A64" s="27" t="s">
        <v>382</v>
      </c>
      <c r="B64" s="16">
        <f>D63+D64+D65</f>
        <v>56350000</v>
      </c>
      <c r="C64" s="28" t="s">
        <v>460</v>
      </c>
      <c r="D64" s="334">
        <f>+Egresos!J547</f>
        <v>19450000</v>
      </c>
      <c r="E64" s="20"/>
      <c r="F64" s="20"/>
      <c r="G64" s="20"/>
      <c r="H64" s="20"/>
      <c r="I64" s="20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</row>
    <row r="65" spans="1:21" ht="17.25">
      <c r="A65" s="14">
        <f>+B64+B67</f>
        <v>64850000</v>
      </c>
      <c r="B65" s="158"/>
      <c r="C65" s="156" t="s">
        <v>365</v>
      </c>
      <c r="D65" s="339">
        <f>+Egresos!J566</f>
        <v>36900000</v>
      </c>
      <c r="E65" s="20"/>
      <c r="F65" s="20"/>
      <c r="G65" s="20"/>
      <c r="H65" s="20"/>
      <c r="I65" s="20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</row>
    <row r="66" spans="1:21" ht="17.25">
      <c r="A66" s="31"/>
      <c r="B66" s="48" t="s">
        <v>298</v>
      </c>
      <c r="C66" s="155"/>
      <c r="D66" s="334"/>
      <c r="E66" s="20"/>
      <c r="F66" s="20"/>
      <c r="G66" s="20"/>
      <c r="H66" s="20"/>
      <c r="I66" s="20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</row>
    <row r="67" spans="1:21" ht="17.25">
      <c r="A67" s="159" t="s">
        <v>39</v>
      </c>
      <c r="B67" s="362">
        <f>+D67</f>
        <v>8500000</v>
      </c>
      <c r="C67" s="161" t="s">
        <v>367</v>
      </c>
      <c r="D67" s="339">
        <f>+Egresos!J587</f>
        <v>8500000</v>
      </c>
      <c r="E67" s="20"/>
      <c r="F67" s="20"/>
      <c r="G67" s="20"/>
      <c r="H67" s="20"/>
      <c r="I67" s="20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</row>
    <row r="68" spans="1:21" ht="17.25">
      <c r="A68" s="27"/>
      <c r="B68" s="284"/>
      <c r="C68" s="155"/>
      <c r="D68" s="334"/>
      <c r="E68" s="20"/>
      <c r="F68" s="20"/>
      <c r="G68" s="20"/>
      <c r="H68" s="20"/>
      <c r="I68" s="20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</row>
    <row r="69" spans="1:21" ht="17.25">
      <c r="A69" s="27"/>
      <c r="B69" s="284"/>
      <c r="C69" s="155"/>
      <c r="D69" s="334"/>
      <c r="E69" s="20"/>
      <c r="F69" s="20"/>
      <c r="G69" s="20"/>
      <c r="H69" s="20"/>
      <c r="I69" s="20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</row>
    <row r="70" spans="1:21" ht="17.25">
      <c r="A70" s="27" t="s">
        <v>380</v>
      </c>
      <c r="B70" s="282" t="s">
        <v>301</v>
      </c>
      <c r="C70" s="34" t="s">
        <v>39</v>
      </c>
      <c r="D70" s="334" t="s">
        <v>39</v>
      </c>
      <c r="E70" s="20"/>
      <c r="F70" s="20"/>
      <c r="G70" s="20"/>
      <c r="H70" s="20"/>
      <c r="I70" s="20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</row>
    <row r="71" spans="1:21" ht="17.25">
      <c r="A71" s="17">
        <f>+B71</f>
        <v>3400000</v>
      </c>
      <c r="B71" s="283">
        <f>+Egresos!J593</f>
        <v>3400000</v>
      </c>
      <c r="C71" s="156" t="s">
        <v>363</v>
      </c>
      <c r="D71" s="334">
        <f>+Egresos!J593</f>
        <v>3400000</v>
      </c>
      <c r="E71" s="20"/>
      <c r="F71" s="20"/>
      <c r="G71" s="20"/>
      <c r="H71" s="20"/>
      <c r="I71" s="20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</row>
    <row r="72" spans="1:21" ht="20.100000000000001" customHeight="1">
      <c r="A72" s="31"/>
      <c r="B72" s="31"/>
      <c r="C72" s="31"/>
      <c r="D72" s="338"/>
      <c r="E72" s="20"/>
      <c r="F72" s="20"/>
      <c r="G72" s="20"/>
      <c r="H72" s="20"/>
      <c r="I72" s="20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</row>
    <row r="73" spans="1:21" ht="17.25">
      <c r="A73" s="27" t="s">
        <v>381</v>
      </c>
      <c r="B73" s="27" t="s">
        <v>289</v>
      </c>
      <c r="C73" s="28" t="s">
        <v>371</v>
      </c>
      <c r="D73" s="334">
        <f>+Egresos!I602</f>
        <v>400000</v>
      </c>
      <c r="E73" s="20"/>
      <c r="F73" s="20"/>
      <c r="G73" s="20"/>
      <c r="H73" s="20"/>
      <c r="I73" s="20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</row>
    <row r="74" spans="1:21" ht="17.25">
      <c r="A74" s="14">
        <f>B74</f>
        <v>231598635.22999999</v>
      </c>
      <c r="B74" s="14">
        <f>D73+D74</f>
        <v>231598635.22999999</v>
      </c>
      <c r="C74" s="28" t="s">
        <v>372</v>
      </c>
      <c r="D74" s="334">
        <f>+Egresos!I605</f>
        <v>231198635.22999999</v>
      </c>
      <c r="E74" s="20"/>
      <c r="F74" s="20"/>
      <c r="G74" s="20"/>
      <c r="H74" s="20"/>
      <c r="I74" s="20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</row>
    <row r="75" spans="1:21">
      <c r="A75" s="38"/>
      <c r="B75" s="38"/>
      <c r="C75" s="38"/>
      <c r="D75" s="339"/>
      <c r="E75" s="20"/>
      <c r="F75" s="20"/>
      <c r="G75" s="20"/>
      <c r="H75" s="20"/>
      <c r="I75" s="20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21" ht="30" customHeight="1">
      <c r="A76" s="41"/>
      <c r="B76" s="42"/>
      <c r="C76" s="142" t="s">
        <v>1491</v>
      </c>
      <c r="D76" s="340">
        <f>+Egresos!L541+Egresos!L598+Egresos!L616</f>
        <v>2827657500</v>
      </c>
      <c r="E76" s="20"/>
      <c r="F76" s="20" t="s">
        <v>39</v>
      </c>
      <c r="G76" s="20"/>
      <c r="H76" s="20"/>
      <c r="I76" s="20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</row>
    <row r="77" spans="1:21">
      <c r="A77" s="49"/>
      <c r="B77" s="50"/>
      <c r="C77" s="50"/>
      <c r="D77" s="341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</row>
    <row r="78" spans="1:21">
      <c r="A78" s="5" t="s">
        <v>292</v>
      </c>
      <c r="B78" s="7" t="s">
        <v>1495</v>
      </c>
      <c r="C78" s="6"/>
      <c r="D78" s="342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</row>
    <row r="79" spans="1:21">
      <c r="A79" s="145"/>
      <c r="B79" s="147"/>
      <c r="C79" s="9"/>
      <c r="D79" s="343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</row>
    <row r="80" spans="1:21" ht="30" customHeight="1">
      <c r="A80" s="141" t="s">
        <v>39</v>
      </c>
      <c r="B80" s="140" t="s">
        <v>356</v>
      </c>
      <c r="C80" s="43"/>
      <c r="D80" s="344"/>
      <c r="E80" s="20"/>
      <c r="F80" s="20"/>
      <c r="G80" s="20"/>
      <c r="H80" s="20"/>
      <c r="I80" s="20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</row>
    <row r="81" spans="1:21" ht="30" customHeight="1">
      <c r="A81" s="22" t="s">
        <v>354</v>
      </c>
      <c r="B81" s="22" t="s">
        <v>293</v>
      </c>
      <c r="C81" s="22" t="s">
        <v>294</v>
      </c>
      <c r="D81" s="345" t="s">
        <v>278</v>
      </c>
      <c r="E81" s="20"/>
      <c r="F81" s="20"/>
      <c r="G81" s="20"/>
      <c r="H81" s="20"/>
      <c r="I81" s="20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</row>
    <row r="82" spans="1:21" ht="17.25">
      <c r="A82" s="91"/>
      <c r="B82" s="92" t="s">
        <v>295</v>
      </c>
      <c r="C82" s="28" t="s">
        <v>461</v>
      </c>
      <c r="D82" s="334">
        <f>+Egresos!J620</f>
        <v>13110000</v>
      </c>
      <c r="E82" s="20"/>
      <c r="F82" s="20"/>
      <c r="G82" s="20"/>
      <c r="H82" s="20"/>
      <c r="I82" s="20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</row>
    <row r="83" spans="1:21" ht="17.25">
      <c r="A83" s="14"/>
      <c r="B83" s="30">
        <f>SUM(D82:D84)</f>
        <v>21010000</v>
      </c>
      <c r="C83" s="28" t="s">
        <v>364</v>
      </c>
      <c r="D83" s="334">
        <f>+Egresos!J632</f>
        <v>600000</v>
      </c>
      <c r="E83" s="20"/>
      <c r="F83" s="20"/>
      <c r="G83" s="20"/>
      <c r="H83" s="20"/>
      <c r="I83" s="20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21" ht="17.25">
      <c r="A84" s="14"/>
      <c r="B84" s="14"/>
      <c r="C84" s="28" t="s">
        <v>462</v>
      </c>
      <c r="D84" s="334">
        <f>+Egresos!J634</f>
        <v>7300000</v>
      </c>
      <c r="E84" s="20"/>
      <c r="F84" s="20"/>
      <c r="G84" s="20"/>
      <c r="H84" s="20"/>
      <c r="I84" s="20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</row>
    <row r="85" spans="1:21" ht="17.25">
      <c r="A85" s="14"/>
      <c r="B85" s="17"/>
      <c r="C85" s="53"/>
      <c r="D85" s="334"/>
      <c r="E85" s="20"/>
      <c r="F85" s="20"/>
      <c r="G85" s="20"/>
      <c r="H85" s="20"/>
      <c r="I85" s="20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</row>
    <row r="86" spans="1:21">
      <c r="A86" s="27" t="s">
        <v>358</v>
      </c>
      <c r="B86" s="27"/>
      <c r="C86" s="54"/>
      <c r="D86" s="334"/>
      <c r="E86" s="20"/>
      <c r="F86" s="20"/>
      <c r="G86" s="20"/>
      <c r="H86" s="20"/>
      <c r="I86" s="20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</row>
    <row r="87" spans="1:21" ht="17.25">
      <c r="A87" s="150" t="s">
        <v>39</v>
      </c>
      <c r="B87" s="27"/>
      <c r="C87" s="28"/>
      <c r="D87" s="334"/>
      <c r="E87" s="20"/>
      <c r="F87" s="20"/>
      <c r="G87" s="20"/>
      <c r="H87" s="20"/>
      <c r="I87" s="20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</row>
    <row r="88" spans="1:21" ht="17.25">
      <c r="A88" s="14"/>
      <c r="B88" s="30"/>
      <c r="C88" s="55"/>
      <c r="D88" s="334"/>
      <c r="E88" s="20"/>
      <c r="F88" s="20"/>
      <c r="G88" s="20"/>
      <c r="H88" s="20"/>
      <c r="I88" s="20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21" ht="17.25">
      <c r="A89" s="14">
        <f>B83</f>
        <v>21010000</v>
      </c>
      <c r="B89" s="38"/>
      <c r="C89" s="39"/>
      <c r="D89" s="334"/>
      <c r="E89" s="20"/>
      <c r="F89" s="20"/>
      <c r="G89" s="20"/>
      <c r="H89" s="20"/>
      <c r="I89" s="20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</row>
    <row r="90" spans="1:21" ht="17.25">
      <c r="A90" s="14"/>
      <c r="B90" s="33"/>
      <c r="C90" s="34"/>
      <c r="D90" s="334"/>
      <c r="E90" s="20"/>
      <c r="F90" s="20"/>
      <c r="G90" s="20"/>
      <c r="H90" s="20"/>
      <c r="I90" s="20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</row>
    <row r="91" spans="1:21" ht="17.25">
      <c r="A91" s="14"/>
      <c r="B91" s="30"/>
      <c r="C91" s="28"/>
      <c r="D91" s="334"/>
      <c r="E91" s="20"/>
      <c r="F91" s="20"/>
      <c r="G91" s="20"/>
      <c r="H91" s="20"/>
      <c r="I91" s="20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</row>
    <row r="92" spans="1:21" ht="17.25">
      <c r="A92" s="14"/>
      <c r="B92" s="14"/>
      <c r="C92" s="28"/>
      <c r="D92" s="334"/>
      <c r="E92" s="20"/>
      <c r="F92" s="20"/>
      <c r="G92" s="20"/>
      <c r="H92" s="20"/>
      <c r="I92" s="20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</row>
    <row r="93" spans="1:21" ht="17.25">
      <c r="A93" s="14"/>
      <c r="B93" s="14"/>
      <c r="C93" s="28"/>
      <c r="D93" s="334"/>
      <c r="E93" s="20"/>
      <c r="F93" s="20"/>
      <c r="G93" s="20"/>
      <c r="H93" s="20"/>
      <c r="I93" s="20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</row>
    <row r="94" spans="1:21" ht="17.25">
      <c r="A94" s="31"/>
      <c r="B94" s="38"/>
      <c r="C94" s="39"/>
      <c r="D94" s="334"/>
      <c r="E94" s="20"/>
      <c r="F94" s="20"/>
      <c r="G94" s="20"/>
      <c r="H94" s="20"/>
      <c r="I94" s="20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</row>
    <row r="95" spans="1:21" ht="17.25">
      <c r="A95" s="11"/>
      <c r="B95" s="33" t="s">
        <v>301</v>
      </c>
      <c r="C95" s="34" t="s">
        <v>363</v>
      </c>
      <c r="D95" s="334">
        <f>+Egresos!J644</f>
        <v>500000</v>
      </c>
      <c r="E95" s="20"/>
      <c r="F95" s="20"/>
      <c r="G95" s="20"/>
      <c r="H95" s="20"/>
      <c r="I95" s="20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</row>
    <row r="96" spans="1:21" ht="17.25">
      <c r="A96" s="14"/>
      <c r="B96" s="30">
        <f>D95+D96</f>
        <v>500000</v>
      </c>
      <c r="C96" s="28"/>
      <c r="D96" s="334"/>
      <c r="E96" s="20"/>
      <c r="F96" s="20"/>
      <c r="G96" s="20"/>
      <c r="H96" s="20"/>
      <c r="I96" s="20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</row>
    <row r="97" spans="1:21" ht="17.25">
      <c r="A97" s="14"/>
      <c r="B97" s="38"/>
      <c r="C97" s="39"/>
      <c r="D97" s="334"/>
      <c r="E97" s="20"/>
      <c r="F97" s="20"/>
      <c r="G97" s="20"/>
      <c r="H97" s="20"/>
      <c r="I97" s="20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</row>
    <row r="98" spans="1:21" ht="17.25">
      <c r="A98" s="27" t="s">
        <v>359</v>
      </c>
      <c r="B98" s="33"/>
      <c r="C98" s="34"/>
      <c r="D98" s="334"/>
      <c r="E98" s="20"/>
      <c r="F98" s="20"/>
      <c r="G98" s="20"/>
      <c r="H98" s="20"/>
      <c r="I98" s="20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</row>
    <row r="99" spans="1:21" ht="20.100000000000001" customHeight="1">
      <c r="A99" s="14">
        <f>+B96</f>
        <v>500000</v>
      </c>
      <c r="B99" s="30"/>
      <c r="C99" s="55"/>
      <c r="D99" s="334"/>
      <c r="E99" s="20"/>
      <c r="F99" s="20"/>
      <c r="G99" s="20"/>
      <c r="H99" s="20"/>
      <c r="I99" s="20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21" ht="20.100000000000001" customHeight="1">
      <c r="A100" s="14"/>
      <c r="B100" s="38"/>
      <c r="C100" s="39"/>
      <c r="D100" s="35"/>
      <c r="E100" s="20"/>
      <c r="F100" s="20" t="s">
        <v>39</v>
      </c>
      <c r="G100" s="20"/>
      <c r="H100" s="20"/>
      <c r="I100" s="20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</row>
    <row r="101" spans="1:21" ht="30" customHeight="1">
      <c r="A101" s="41"/>
      <c r="B101" s="42"/>
      <c r="C101" s="142" t="s">
        <v>1476</v>
      </c>
      <c r="D101" s="143">
        <f>+Egresos!L646</f>
        <v>21510000</v>
      </c>
      <c r="E101" s="20"/>
      <c r="F101" s="20"/>
      <c r="G101" s="20"/>
      <c r="H101" s="20"/>
      <c r="I101" s="20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</row>
    <row r="102" spans="1:21">
      <c r="A102" s="49"/>
      <c r="B102" s="50"/>
      <c r="C102" s="50"/>
      <c r="D102" s="51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</row>
    <row r="103" spans="1:21">
      <c r="A103" s="5" t="s">
        <v>292</v>
      </c>
      <c r="B103" s="7" t="s">
        <v>1495</v>
      </c>
      <c r="C103" s="6"/>
      <c r="D103" s="15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</row>
    <row r="104" spans="1:21">
      <c r="A104" s="145"/>
      <c r="B104" s="147"/>
      <c r="C104" s="9"/>
      <c r="D104" s="10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</row>
    <row r="105" spans="1:21" ht="30" customHeight="1">
      <c r="A105" s="141" t="s">
        <v>39</v>
      </c>
      <c r="B105" s="140" t="s">
        <v>357</v>
      </c>
      <c r="C105" s="43"/>
      <c r="D105" s="139"/>
      <c r="E105" s="21"/>
      <c r="F105" s="21"/>
      <c r="G105" s="21"/>
      <c r="H105" s="21"/>
      <c r="I105" s="21"/>
    </row>
    <row r="106" spans="1:21">
      <c r="A106" s="22" t="s">
        <v>354</v>
      </c>
      <c r="B106" s="22" t="s">
        <v>293</v>
      </c>
      <c r="C106" s="22" t="s">
        <v>294</v>
      </c>
      <c r="D106" s="52" t="s">
        <v>278</v>
      </c>
      <c r="E106" s="21"/>
      <c r="F106" s="21"/>
      <c r="G106" s="21"/>
      <c r="H106" s="21"/>
      <c r="I106" s="21"/>
    </row>
    <row r="107" spans="1:21" ht="17.25">
      <c r="A107" s="91"/>
      <c r="B107" s="92" t="s">
        <v>295</v>
      </c>
      <c r="C107" s="28" t="s">
        <v>588</v>
      </c>
      <c r="D107" s="56">
        <f>+Egresos!J650</f>
        <v>6332500</v>
      </c>
      <c r="E107" s="21"/>
      <c r="F107" s="21"/>
      <c r="G107" s="21"/>
      <c r="H107" s="21"/>
      <c r="I107" s="21"/>
    </row>
    <row r="108" spans="1:21" ht="17.25">
      <c r="A108" s="14"/>
      <c r="B108" s="30">
        <f>SUM(D107:D109)</f>
        <v>8332500</v>
      </c>
      <c r="C108" s="28" t="s">
        <v>362</v>
      </c>
      <c r="D108" s="56">
        <f>+Egresos!J659</f>
        <v>500000</v>
      </c>
      <c r="E108" s="21"/>
      <c r="F108" s="21"/>
      <c r="G108" s="21"/>
      <c r="H108" s="21"/>
      <c r="I108" s="21"/>
    </row>
    <row r="109" spans="1:21" ht="17.25">
      <c r="A109" s="14"/>
      <c r="B109" s="14"/>
      <c r="C109" s="28" t="s">
        <v>589</v>
      </c>
      <c r="D109" s="35">
        <f>+Egresos!J661</f>
        <v>1500000</v>
      </c>
      <c r="E109" s="21"/>
      <c r="F109" s="21"/>
      <c r="G109" s="21"/>
      <c r="H109" s="21"/>
      <c r="I109" s="21"/>
    </row>
    <row r="110" spans="1:21" ht="17.25">
      <c r="A110" s="14"/>
      <c r="B110" s="17"/>
      <c r="C110" s="53"/>
      <c r="D110" s="35"/>
      <c r="E110" s="21"/>
      <c r="F110" s="21"/>
      <c r="G110" s="21"/>
      <c r="H110" s="21"/>
      <c r="I110" s="21"/>
    </row>
    <row r="111" spans="1:21">
      <c r="A111" s="27" t="s">
        <v>358</v>
      </c>
      <c r="B111" s="27"/>
      <c r="C111" s="54"/>
      <c r="D111" s="35"/>
      <c r="E111" s="21"/>
      <c r="F111" s="21"/>
      <c r="G111" s="21"/>
      <c r="H111" s="21"/>
      <c r="I111" s="21"/>
    </row>
    <row r="112" spans="1:21" ht="17.25">
      <c r="A112" s="150" t="s">
        <v>39</v>
      </c>
      <c r="B112" s="27"/>
      <c r="C112" s="28"/>
      <c r="D112" s="35"/>
      <c r="E112" s="21"/>
      <c r="F112" s="21"/>
      <c r="G112" s="21"/>
      <c r="H112" s="21"/>
      <c r="I112" s="21"/>
    </row>
    <row r="113" spans="1:9" ht="17.25">
      <c r="A113" s="14"/>
      <c r="B113" s="30"/>
      <c r="C113" s="55"/>
      <c r="D113" s="35"/>
      <c r="E113" s="21"/>
      <c r="F113" s="21"/>
      <c r="G113" s="21"/>
      <c r="H113" s="21"/>
      <c r="I113" s="21"/>
    </row>
    <row r="114" spans="1:9" ht="17.25">
      <c r="A114" s="14">
        <f>B108</f>
        <v>8332500</v>
      </c>
      <c r="B114" s="38"/>
      <c r="C114" s="39"/>
      <c r="D114" s="35"/>
      <c r="E114" s="21"/>
      <c r="F114" s="21"/>
      <c r="G114" s="21"/>
      <c r="H114" s="21"/>
      <c r="I114" s="21"/>
    </row>
    <row r="115" spans="1:9" ht="17.25">
      <c r="A115" s="14"/>
      <c r="B115" s="33"/>
      <c r="C115" s="34"/>
      <c r="D115" s="35"/>
      <c r="E115" s="21"/>
      <c r="F115" s="21"/>
      <c r="G115" s="21"/>
      <c r="H115" s="21"/>
      <c r="I115" s="21"/>
    </row>
    <row r="116" spans="1:9" ht="17.25">
      <c r="A116" s="14"/>
      <c r="B116" s="30"/>
      <c r="C116" s="28"/>
      <c r="D116" s="35"/>
      <c r="E116" s="21"/>
      <c r="F116" s="21"/>
      <c r="G116" s="21"/>
      <c r="H116" s="21"/>
      <c r="I116" s="21"/>
    </row>
    <row r="117" spans="1:9" ht="17.25">
      <c r="A117" s="14"/>
      <c r="B117" s="14"/>
      <c r="C117" s="28"/>
      <c r="D117" s="35"/>
      <c r="E117" s="21"/>
      <c r="F117" s="21"/>
      <c r="G117" s="21"/>
      <c r="H117" s="21"/>
      <c r="I117" s="21"/>
    </row>
    <row r="118" spans="1:9" ht="17.25">
      <c r="A118" s="14"/>
      <c r="B118" s="14"/>
      <c r="C118" s="28"/>
      <c r="D118" s="56"/>
      <c r="E118" s="21"/>
      <c r="F118" s="21"/>
      <c r="G118" s="21"/>
      <c r="H118" s="21"/>
      <c r="I118" s="21"/>
    </row>
    <row r="119" spans="1:9" ht="17.25">
      <c r="A119" s="31"/>
      <c r="B119" s="38"/>
      <c r="C119" s="39"/>
      <c r="D119" s="35"/>
      <c r="E119" s="21"/>
      <c r="F119" s="21"/>
      <c r="G119" s="21"/>
      <c r="H119" s="21"/>
      <c r="I119" s="21"/>
    </row>
    <row r="120" spans="1:9" ht="17.25">
      <c r="A120" s="11"/>
      <c r="B120" s="33" t="s">
        <v>301</v>
      </c>
      <c r="C120" s="34" t="s">
        <v>363</v>
      </c>
      <c r="D120" s="35">
        <f>+Egresos!J669</f>
        <v>400000</v>
      </c>
      <c r="E120" s="21"/>
      <c r="F120" s="21"/>
      <c r="G120" s="21"/>
      <c r="H120" s="21"/>
      <c r="I120" s="21"/>
    </row>
    <row r="121" spans="1:9" ht="17.25">
      <c r="A121" s="14"/>
      <c r="B121" s="30">
        <f>D120+D121</f>
        <v>400000</v>
      </c>
      <c r="C121" s="28"/>
      <c r="D121" s="35"/>
      <c r="E121" s="21"/>
      <c r="F121" s="21"/>
      <c r="G121" s="21"/>
      <c r="H121" s="21"/>
      <c r="I121" s="21"/>
    </row>
    <row r="122" spans="1:9" ht="17.25">
      <c r="A122" s="14"/>
      <c r="B122" s="38"/>
      <c r="C122" s="39"/>
      <c r="D122" s="35"/>
      <c r="E122" s="21"/>
      <c r="F122" s="21"/>
      <c r="G122" s="21"/>
      <c r="H122" s="21"/>
      <c r="I122" s="21"/>
    </row>
    <row r="123" spans="1:9" ht="17.25">
      <c r="A123" s="27" t="s">
        <v>359</v>
      </c>
      <c r="B123" s="33"/>
      <c r="C123" s="34"/>
      <c r="D123" s="35"/>
      <c r="E123" s="21"/>
      <c r="F123" s="21"/>
      <c r="G123" s="21"/>
      <c r="H123" s="21"/>
      <c r="I123" s="21"/>
    </row>
    <row r="124" spans="1:9" ht="17.25">
      <c r="A124" s="14">
        <f>+B121</f>
        <v>400000</v>
      </c>
      <c r="B124" s="30"/>
      <c r="C124" s="55"/>
      <c r="D124" s="35"/>
      <c r="E124" s="21"/>
      <c r="F124" s="21"/>
      <c r="G124" s="21"/>
      <c r="H124" s="21"/>
      <c r="I124" s="21"/>
    </row>
    <row r="125" spans="1:9" ht="17.25">
      <c r="A125" s="14"/>
      <c r="B125" s="38"/>
      <c r="C125" s="39"/>
      <c r="D125" s="35"/>
      <c r="E125" s="21"/>
      <c r="F125" s="21"/>
      <c r="G125" s="21"/>
      <c r="H125" s="21"/>
      <c r="I125" s="21"/>
    </row>
    <row r="126" spans="1:9" ht="30" customHeight="1">
      <c r="A126" s="46"/>
      <c r="B126" s="47"/>
      <c r="C126" s="144" t="s">
        <v>1492</v>
      </c>
      <c r="D126" s="143">
        <f>+Egresos!L671</f>
        <v>8732500</v>
      </c>
      <c r="E126" s="21"/>
      <c r="F126" s="21"/>
      <c r="G126" s="21"/>
      <c r="H126" s="21"/>
      <c r="I126" s="21"/>
    </row>
    <row r="127" spans="1:9" ht="33" customHeight="1">
      <c r="A127" s="41"/>
      <c r="B127" s="42"/>
      <c r="C127" s="142" t="s">
        <v>1493</v>
      </c>
      <c r="D127" s="143">
        <f>+D76+D101+D126</f>
        <v>2857900000</v>
      </c>
      <c r="E127" s="21"/>
      <c r="F127" s="21"/>
      <c r="G127" s="21"/>
      <c r="H127" s="21"/>
      <c r="I127" s="21"/>
    </row>
    <row r="128" spans="1:9">
      <c r="A128" s="20"/>
      <c r="B128" s="20"/>
      <c r="C128" s="20"/>
      <c r="D128" s="20"/>
      <c r="E128" s="21"/>
      <c r="F128" s="21"/>
      <c r="G128" s="21"/>
      <c r="H128" s="21"/>
      <c r="I128" s="21"/>
    </row>
    <row r="129" spans="1:9">
      <c r="A129" s="20"/>
      <c r="B129" s="20"/>
      <c r="C129" s="20"/>
      <c r="D129" s="20"/>
      <c r="E129" s="21"/>
      <c r="F129" s="21"/>
      <c r="G129" s="21"/>
      <c r="H129" s="21"/>
      <c r="I129" s="21"/>
    </row>
    <row r="130" spans="1:9">
      <c r="A130" s="20"/>
      <c r="B130" s="20"/>
      <c r="C130" s="20"/>
      <c r="D130" s="20"/>
      <c r="E130" s="21"/>
      <c r="F130" s="21"/>
      <c r="G130" s="21"/>
      <c r="H130" s="21"/>
      <c r="I130" s="21"/>
    </row>
    <row r="131" spans="1:9">
      <c r="A131" s="20"/>
      <c r="B131" s="20"/>
      <c r="C131" s="20"/>
      <c r="D131" s="20"/>
      <c r="E131" s="21"/>
      <c r="F131" s="21"/>
      <c r="G131" s="21"/>
      <c r="H131" s="21"/>
      <c r="I131" s="21"/>
    </row>
    <row r="132" spans="1:9">
      <c r="A132" s="20"/>
      <c r="B132" s="20"/>
      <c r="C132" s="20"/>
      <c r="D132" s="20"/>
      <c r="E132" s="21"/>
      <c r="F132" s="21"/>
      <c r="G132" s="21"/>
      <c r="H132" s="21"/>
      <c r="I132" s="21"/>
    </row>
    <row r="133" spans="1:9">
      <c r="A133" s="20"/>
      <c r="B133" s="20"/>
      <c r="C133" s="20"/>
      <c r="D133" s="20"/>
      <c r="E133" s="21"/>
      <c r="F133" s="21"/>
      <c r="G133" s="21"/>
      <c r="H133" s="21"/>
      <c r="I133" s="21"/>
    </row>
    <row r="134" spans="1:9">
      <c r="A134" s="20"/>
      <c r="B134" s="20"/>
      <c r="C134" s="20"/>
      <c r="D134" s="20"/>
      <c r="E134" s="21"/>
      <c r="F134" s="21"/>
      <c r="G134" s="21"/>
      <c r="H134" s="21"/>
      <c r="I134" s="21"/>
    </row>
    <row r="135" spans="1:9">
      <c r="A135" s="20"/>
      <c r="B135" s="20"/>
      <c r="C135" s="20"/>
      <c r="D135" s="20"/>
      <c r="E135" s="21"/>
      <c r="F135" s="21"/>
      <c r="G135" s="21"/>
      <c r="H135" s="21"/>
      <c r="I135" s="21"/>
    </row>
    <row r="136" spans="1:9">
      <c r="A136" s="20"/>
      <c r="B136" s="20"/>
      <c r="C136" s="20"/>
      <c r="D136" s="20"/>
      <c r="E136" s="21"/>
      <c r="F136" s="21"/>
      <c r="G136" s="21"/>
      <c r="H136" s="21"/>
      <c r="I136" s="21"/>
    </row>
    <row r="137" spans="1:9">
      <c r="A137" s="20"/>
      <c r="B137" s="20"/>
      <c r="C137" s="20"/>
      <c r="D137" s="20"/>
      <c r="E137" s="21"/>
      <c r="F137" s="21"/>
      <c r="G137" s="21"/>
      <c r="H137" s="21"/>
      <c r="I137" s="21"/>
    </row>
    <row r="138" spans="1:9">
      <c r="A138" s="20"/>
      <c r="B138" s="20"/>
      <c r="C138" s="20"/>
      <c r="D138" s="20"/>
      <c r="E138" s="21"/>
      <c r="F138" s="21"/>
      <c r="G138" s="21"/>
      <c r="H138" s="21"/>
      <c r="I138" s="21"/>
    </row>
    <row r="139" spans="1:9">
      <c r="A139" s="20"/>
      <c r="B139" s="20"/>
      <c r="C139" s="20"/>
      <c r="D139" s="20"/>
      <c r="E139" s="21"/>
      <c r="F139" s="21"/>
      <c r="G139" s="21"/>
      <c r="H139" s="21"/>
      <c r="I139" s="21"/>
    </row>
    <row r="140" spans="1:9">
      <c r="A140" s="20"/>
      <c r="B140" s="20"/>
      <c r="C140" s="20"/>
      <c r="D140" s="20"/>
      <c r="E140" s="21"/>
      <c r="F140" s="21"/>
      <c r="G140" s="21"/>
      <c r="H140" s="21"/>
      <c r="I140" s="21"/>
    </row>
    <row r="141" spans="1:9">
      <c r="A141" s="20"/>
      <c r="B141" s="20"/>
      <c r="C141" s="20"/>
      <c r="D141" s="20"/>
      <c r="E141" s="21"/>
      <c r="F141" s="21"/>
      <c r="G141" s="21"/>
      <c r="H141" s="21"/>
      <c r="I141" s="21"/>
    </row>
    <row r="142" spans="1:9">
      <c r="A142" s="20"/>
      <c r="B142" s="20"/>
      <c r="C142" s="20"/>
      <c r="D142" s="20"/>
      <c r="E142" s="21"/>
      <c r="F142" s="21"/>
      <c r="G142" s="21"/>
      <c r="H142" s="21"/>
      <c r="I142" s="21"/>
    </row>
    <row r="143" spans="1:9">
      <c r="A143" s="20"/>
      <c r="B143" s="20"/>
      <c r="C143" s="20"/>
      <c r="D143" s="20"/>
      <c r="E143" s="21"/>
      <c r="F143" s="21"/>
      <c r="G143" s="21"/>
      <c r="H143" s="21"/>
      <c r="I143" s="21"/>
    </row>
    <row r="144" spans="1:9">
      <c r="A144" s="20"/>
      <c r="B144" s="20"/>
      <c r="C144" s="20"/>
      <c r="D144" s="20"/>
      <c r="E144" s="21"/>
      <c r="F144" s="21"/>
      <c r="G144" s="21"/>
      <c r="H144" s="21"/>
      <c r="I144" s="21"/>
    </row>
    <row r="145" spans="1:9">
      <c r="A145" s="20"/>
      <c r="B145" s="20"/>
      <c r="C145" s="20"/>
      <c r="D145" s="20"/>
      <c r="E145" s="21"/>
      <c r="F145" s="21"/>
      <c r="G145" s="21"/>
      <c r="H145" s="21"/>
      <c r="I145" s="21"/>
    </row>
    <row r="146" spans="1:9">
      <c r="A146" s="20"/>
      <c r="B146" s="20"/>
      <c r="C146" s="20"/>
      <c r="D146" s="20"/>
      <c r="E146" s="21"/>
      <c r="F146" s="21"/>
      <c r="G146" s="21"/>
      <c r="H146" s="21"/>
      <c r="I146" s="21"/>
    </row>
    <row r="147" spans="1:9">
      <c r="A147" s="20"/>
      <c r="B147" s="20"/>
      <c r="C147" s="20"/>
      <c r="D147" s="20"/>
      <c r="E147" s="21"/>
      <c r="F147" s="21"/>
      <c r="G147" s="21"/>
      <c r="H147" s="21"/>
      <c r="I147" s="21"/>
    </row>
    <row r="148" spans="1:9">
      <c r="A148" s="20"/>
      <c r="B148" s="20"/>
      <c r="C148" s="20"/>
      <c r="D148" s="20"/>
      <c r="E148" s="21"/>
      <c r="F148" s="21"/>
      <c r="G148" s="21"/>
      <c r="H148" s="21"/>
      <c r="I148" s="21"/>
    </row>
    <row r="149" spans="1:9">
      <c r="A149" s="20"/>
      <c r="B149" s="20"/>
      <c r="C149" s="20"/>
      <c r="D149" s="20"/>
      <c r="E149" s="21"/>
      <c r="F149" s="21"/>
      <c r="G149" s="21"/>
      <c r="H149" s="21"/>
      <c r="I149" s="21"/>
    </row>
    <row r="150" spans="1:9">
      <c r="A150" s="20"/>
      <c r="B150" s="20"/>
      <c r="C150" s="20"/>
      <c r="D150" s="20"/>
      <c r="E150" s="21"/>
      <c r="F150" s="21"/>
      <c r="G150" s="21"/>
      <c r="H150" s="21"/>
      <c r="I150" s="21"/>
    </row>
    <row r="151" spans="1:9">
      <c r="A151" s="21"/>
      <c r="B151" s="21"/>
      <c r="C151" s="21"/>
      <c r="D151" s="21"/>
      <c r="E151" s="21"/>
      <c r="F151" s="21"/>
      <c r="G151" s="21"/>
      <c r="H151" s="21"/>
      <c r="I151" s="21"/>
    </row>
    <row r="152" spans="1:9">
      <c r="A152" s="21"/>
      <c r="B152" s="21"/>
      <c r="C152" s="21"/>
      <c r="D152" s="21"/>
      <c r="E152" s="21"/>
      <c r="F152" s="21"/>
      <c r="G152" s="21"/>
      <c r="H152" s="21"/>
      <c r="I152" s="21"/>
    </row>
    <row r="153" spans="1:9">
      <c r="A153" s="21"/>
      <c r="B153" s="21"/>
      <c r="C153" s="21"/>
      <c r="D153" s="21"/>
      <c r="E153" s="21"/>
      <c r="F153" s="21"/>
      <c r="G153" s="21"/>
      <c r="H153" s="21"/>
      <c r="I153" s="21"/>
    </row>
    <row r="154" spans="1:9">
      <c r="A154" s="21"/>
      <c r="B154" s="21"/>
      <c r="C154" s="21"/>
      <c r="D154" s="21"/>
      <c r="E154" s="21"/>
      <c r="F154" s="21"/>
      <c r="G154" s="21"/>
      <c r="H154" s="21"/>
      <c r="I154" s="21"/>
    </row>
    <row r="155" spans="1:9">
      <c r="A155" s="21"/>
      <c r="B155" s="21"/>
      <c r="C155" s="21"/>
      <c r="D155" s="21"/>
      <c r="E155" s="21"/>
      <c r="F155" s="21"/>
      <c r="G155" s="21"/>
      <c r="H155" s="21"/>
      <c r="I155" s="21"/>
    </row>
    <row r="156" spans="1:9">
      <c r="A156" s="21"/>
      <c r="B156" s="21"/>
      <c r="C156" s="21"/>
      <c r="D156" s="21"/>
      <c r="E156" s="21"/>
      <c r="F156" s="21"/>
      <c r="G156" s="21"/>
      <c r="H156" s="21"/>
      <c r="I156" s="21"/>
    </row>
    <row r="157" spans="1:9">
      <c r="A157" s="21"/>
      <c r="B157" s="21"/>
      <c r="C157" s="21"/>
      <c r="D157" s="21"/>
      <c r="E157" s="21"/>
      <c r="F157" s="21"/>
      <c r="G157" s="21"/>
      <c r="H157" s="21"/>
      <c r="I157" s="21"/>
    </row>
    <row r="158" spans="1:9">
      <c r="A158" s="21"/>
      <c r="B158" s="21"/>
      <c r="C158" s="21"/>
      <c r="D158" s="21"/>
      <c r="E158" s="21"/>
      <c r="F158" s="21"/>
      <c r="G158" s="21"/>
      <c r="H158" s="21"/>
      <c r="I158" s="21"/>
    </row>
    <row r="159" spans="1:9">
      <c r="A159" s="21"/>
      <c r="B159" s="21"/>
      <c r="C159" s="21"/>
      <c r="D159" s="21"/>
      <c r="E159" s="21"/>
      <c r="F159" s="21"/>
      <c r="G159" s="21"/>
      <c r="H159" s="21"/>
      <c r="I159" s="21"/>
    </row>
    <row r="160" spans="1:9">
      <c r="A160" s="21"/>
      <c r="B160" s="21"/>
      <c r="C160" s="21"/>
      <c r="D160" s="21"/>
      <c r="E160" s="21"/>
      <c r="F160" s="21"/>
      <c r="G160" s="21"/>
      <c r="H160" s="21"/>
      <c r="I160" s="21"/>
    </row>
    <row r="161" spans="1:9">
      <c r="A161" s="21"/>
      <c r="B161" s="21"/>
      <c r="C161" s="21"/>
      <c r="D161" s="21"/>
      <c r="E161" s="21"/>
      <c r="F161" s="21"/>
      <c r="G161" s="21"/>
      <c r="H161" s="21"/>
      <c r="I161" s="21"/>
    </row>
    <row r="162" spans="1:9">
      <c r="A162" s="21"/>
      <c r="B162" s="21"/>
      <c r="C162" s="21"/>
      <c r="D162" s="21"/>
      <c r="E162" s="21"/>
      <c r="F162" s="21"/>
      <c r="G162" s="21"/>
      <c r="H162" s="21"/>
      <c r="I162" s="21"/>
    </row>
    <row r="163" spans="1:9">
      <c r="A163" s="21"/>
      <c r="B163" s="21"/>
      <c r="C163" s="21"/>
      <c r="D163" s="21"/>
      <c r="E163" s="21"/>
      <c r="F163" s="21"/>
      <c r="G163" s="21"/>
      <c r="H163" s="21"/>
      <c r="I163" s="21"/>
    </row>
    <row r="164" spans="1:9">
      <c r="A164" s="21"/>
      <c r="B164" s="21"/>
      <c r="C164" s="21"/>
      <c r="D164" s="21"/>
      <c r="E164" s="21"/>
      <c r="F164" s="21"/>
      <c r="G164" s="21"/>
      <c r="H164" s="21"/>
      <c r="I164" s="21"/>
    </row>
    <row r="165" spans="1:9">
      <c r="A165" s="21"/>
      <c r="B165" s="21"/>
      <c r="C165" s="21"/>
      <c r="D165" s="21"/>
      <c r="E165" s="21"/>
      <c r="F165" s="21"/>
      <c r="G165" s="21"/>
      <c r="H165" s="21"/>
      <c r="I165" s="21"/>
    </row>
    <row r="166" spans="1:9">
      <c r="A166" s="21"/>
      <c r="B166" s="21"/>
      <c r="C166" s="21"/>
      <c r="D166" s="21"/>
      <c r="E166" s="21"/>
      <c r="F166" s="21"/>
      <c r="G166" s="21"/>
      <c r="H166" s="21"/>
      <c r="I166" s="21"/>
    </row>
    <row r="167" spans="1:9">
      <c r="A167" s="21"/>
      <c r="B167" s="21"/>
      <c r="C167" s="21"/>
      <c r="D167" s="21"/>
      <c r="E167" s="21"/>
      <c r="F167" s="21"/>
      <c r="G167" s="21"/>
      <c r="H167" s="21"/>
      <c r="I167" s="21"/>
    </row>
    <row r="168" spans="1:9">
      <c r="A168" s="21"/>
      <c r="B168" s="21"/>
      <c r="C168" s="21"/>
      <c r="D168" s="21"/>
      <c r="E168" s="21"/>
      <c r="F168" s="21"/>
      <c r="G168" s="21"/>
      <c r="H168" s="21"/>
      <c r="I168" s="21"/>
    </row>
    <row r="169" spans="1:9">
      <c r="A169" s="21"/>
      <c r="B169" s="21"/>
      <c r="C169" s="21"/>
      <c r="D169" s="21"/>
      <c r="E169" s="21"/>
      <c r="F169" s="21"/>
      <c r="G169" s="21"/>
      <c r="H169" s="21"/>
      <c r="I169" s="21"/>
    </row>
    <row r="170" spans="1:9">
      <c r="A170" s="21"/>
      <c r="B170" s="21"/>
      <c r="C170" s="21"/>
      <c r="D170" s="21"/>
      <c r="E170" s="21"/>
      <c r="F170" s="21"/>
      <c r="G170" s="21"/>
      <c r="H170" s="21"/>
      <c r="I170" s="21"/>
    </row>
    <row r="171" spans="1:9">
      <c r="A171" s="21"/>
      <c r="B171" s="21"/>
      <c r="C171" s="21"/>
      <c r="D171" s="21"/>
    </row>
    <row r="172" spans="1:9">
      <c r="A172" s="21"/>
      <c r="B172" s="21"/>
      <c r="C172" s="21"/>
      <c r="D172" s="21"/>
    </row>
    <row r="173" spans="1:9">
      <c r="A173" s="21"/>
      <c r="B173" s="21"/>
      <c r="C173" s="21"/>
      <c r="D173" s="21"/>
    </row>
    <row r="174" spans="1:9">
      <c r="A174" s="21"/>
      <c r="B174" s="21"/>
      <c r="C174" s="21"/>
      <c r="D174" s="21"/>
    </row>
    <row r="175" spans="1:9">
      <c r="A175" s="21"/>
      <c r="B175" s="21"/>
      <c r="C175" s="21"/>
      <c r="D175" s="21"/>
    </row>
    <row r="176" spans="1:9">
      <c r="A176" s="21"/>
      <c r="B176" s="21"/>
      <c r="C176" s="21"/>
      <c r="D176" s="21"/>
    </row>
    <row r="177" spans="1:4">
      <c r="A177" s="21"/>
      <c r="B177" s="21"/>
      <c r="C177" s="21"/>
      <c r="D177" s="21"/>
    </row>
    <row r="178" spans="1:4">
      <c r="A178" s="21"/>
      <c r="B178" s="21"/>
      <c r="C178" s="21"/>
      <c r="D178" s="21"/>
    </row>
    <row r="179" spans="1:4">
      <c r="A179" s="21"/>
      <c r="B179" s="21"/>
      <c r="C179" s="21"/>
      <c r="D179" s="21"/>
    </row>
    <row r="180" spans="1:4">
      <c r="A180" s="21"/>
      <c r="B180" s="21"/>
      <c r="C180" s="21"/>
      <c r="D180" s="21"/>
    </row>
    <row r="181" spans="1:4">
      <c r="A181" s="21"/>
      <c r="B181" s="21"/>
      <c r="C181" s="21"/>
      <c r="D181" s="21"/>
    </row>
    <row r="182" spans="1:4">
      <c r="A182" s="21"/>
      <c r="B182" s="21"/>
      <c r="C182" s="21"/>
      <c r="D182" s="21"/>
    </row>
    <row r="183" spans="1:4">
      <c r="A183" s="21"/>
      <c r="B183" s="21"/>
      <c r="C183" s="21"/>
      <c r="D183" s="21"/>
    </row>
    <row r="184" spans="1:4">
      <c r="A184" s="21"/>
      <c r="B184" s="21"/>
      <c r="C184" s="21"/>
      <c r="D184" s="21"/>
    </row>
    <row r="185" spans="1:4">
      <c r="A185" s="21"/>
      <c r="B185" s="21"/>
      <c r="C185" s="21"/>
      <c r="D185" s="21"/>
    </row>
    <row r="186" spans="1:4">
      <c r="A186" s="21"/>
      <c r="B186" s="21"/>
      <c r="C186" s="21"/>
      <c r="D186" s="21"/>
    </row>
    <row r="187" spans="1:4">
      <c r="A187" s="21"/>
      <c r="B187" s="21"/>
      <c r="C187" s="21"/>
      <c r="D187" s="21"/>
    </row>
    <row r="188" spans="1:4">
      <c r="A188" s="21"/>
      <c r="B188" s="21"/>
      <c r="C188" s="21"/>
      <c r="D188" s="21"/>
    </row>
    <row r="189" spans="1:4">
      <c r="A189" s="21"/>
      <c r="B189" s="21"/>
      <c r="C189" s="21"/>
      <c r="D189" s="21"/>
    </row>
    <row r="190" spans="1:4">
      <c r="A190" s="21"/>
      <c r="B190" s="21"/>
      <c r="C190" s="21"/>
      <c r="D190" s="21"/>
    </row>
    <row r="191" spans="1:4">
      <c r="A191" s="21"/>
      <c r="B191" s="21"/>
      <c r="C191" s="21"/>
      <c r="D191" s="21"/>
    </row>
    <row r="192" spans="1:4">
      <c r="A192" s="21"/>
      <c r="B192" s="21"/>
      <c r="C192" s="21"/>
      <c r="D192" s="21"/>
    </row>
    <row r="193" spans="1:4">
      <c r="A193" s="21"/>
      <c r="B193" s="21"/>
      <c r="C193" s="21"/>
      <c r="D193" s="21"/>
    </row>
    <row r="194" spans="1:4">
      <c r="A194" s="21"/>
      <c r="B194" s="21"/>
      <c r="C194" s="21"/>
      <c r="D194" s="21"/>
    </row>
    <row r="195" spans="1:4">
      <c r="A195" s="21"/>
      <c r="B195" s="21"/>
      <c r="C195" s="21"/>
      <c r="D195" s="21"/>
    </row>
    <row r="196" spans="1:4">
      <c r="A196" s="21"/>
      <c r="B196" s="21"/>
      <c r="C196" s="21"/>
      <c r="D196" s="21"/>
    </row>
    <row r="197" spans="1:4">
      <c r="A197" s="21"/>
      <c r="B197" s="21"/>
      <c r="C197" s="21"/>
      <c r="D197" s="21"/>
    </row>
    <row r="198" spans="1:4">
      <c r="A198" s="21"/>
      <c r="B198" s="21"/>
      <c r="C198" s="21"/>
      <c r="D198" s="21"/>
    </row>
    <row r="199" spans="1:4">
      <c r="A199" s="21"/>
      <c r="B199" s="21"/>
      <c r="C199" s="21"/>
      <c r="D199" s="21"/>
    </row>
    <row r="200" spans="1:4">
      <c r="A200" s="21"/>
      <c r="B200" s="21"/>
      <c r="C200" s="21"/>
      <c r="D200" s="21"/>
    </row>
    <row r="201" spans="1:4">
      <c r="A201" s="21"/>
      <c r="B201" s="21"/>
      <c r="C201" s="21"/>
      <c r="D201" s="21"/>
    </row>
    <row r="202" spans="1:4">
      <c r="A202" s="21"/>
      <c r="B202" s="21"/>
      <c r="C202" s="21"/>
      <c r="D202" s="21"/>
    </row>
    <row r="203" spans="1:4">
      <c r="A203" s="21"/>
      <c r="B203" s="21"/>
      <c r="C203" s="21"/>
      <c r="D203" s="21"/>
    </row>
    <row r="204" spans="1:4">
      <c r="A204" s="21"/>
      <c r="B204" s="21"/>
      <c r="C204" s="21"/>
      <c r="D204" s="21"/>
    </row>
    <row r="205" spans="1:4">
      <c r="A205" s="21"/>
      <c r="B205" s="21"/>
      <c r="C205" s="21"/>
      <c r="D205" s="21"/>
    </row>
    <row r="206" spans="1:4">
      <c r="A206" s="21"/>
      <c r="B206" s="21"/>
      <c r="C206" s="21"/>
      <c r="D206" s="21"/>
    </row>
    <row r="207" spans="1:4">
      <c r="A207" s="21"/>
      <c r="B207" s="21"/>
      <c r="C207" s="21"/>
      <c r="D207" s="21"/>
    </row>
    <row r="208" spans="1:4">
      <c r="A208" s="21"/>
      <c r="B208" s="21"/>
      <c r="C208" s="21"/>
      <c r="D208" s="21"/>
    </row>
    <row r="209" spans="1:4">
      <c r="A209" s="21"/>
      <c r="B209" s="21"/>
      <c r="C209" s="21"/>
      <c r="D209" s="21"/>
    </row>
    <row r="210" spans="1:4">
      <c r="A210" s="21"/>
      <c r="B210" s="21"/>
      <c r="C210" s="21"/>
      <c r="D210" s="21"/>
    </row>
    <row r="211" spans="1:4">
      <c r="A211" s="21"/>
      <c r="B211" s="21"/>
      <c r="C211" s="21"/>
      <c r="D211" s="21"/>
    </row>
    <row r="212" spans="1:4">
      <c r="A212" s="21"/>
      <c r="B212" s="21"/>
      <c r="C212" s="21"/>
      <c r="D212" s="21"/>
    </row>
    <row r="213" spans="1:4">
      <c r="A213" s="21"/>
      <c r="B213" s="21"/>
      <c r="C213" s="21"/>
      <c r="D213" s="21"/>
    </row>
    <row r="214" spans="1:4">
      <c r="A214" s="21"/>
      <c r="B214" s="21"/>
      <c r="C214" s="21"/>
      <c r="D214" s="21"/>
    </row>
    <row r="215" spans="1:4">
      <c r="A215" s="21"/>
      <c r="B215" s="21"/>
      <c r="C215" s="21"/>
      <c r="D215" s="21"/>
    </row>
    <row r="216" spans="1:4">
      <c r="A216" s="21"/>
      <c r="B216" s="21"/>
      <c r="C216" s="21"/>
      <c r="D216" s="21"/>
    </row>
  </sheetData>
  <phoneticPr fontId="8" type="noConversion"/>
  <printOptions horizontalCentered="1" verticalCentered="1"/>
  <pageMargins left="0.74803149606299213" right="0.74803149606299213" top="1.25" bottom="0.21" header="0" footer="0.34"/>
  <pageSetup paperSize="5" scale="69" orientation="landscape" r:id="rId1"/>
  <headerFooter alignWithMargins="0"/>
  <rowBreaks count="3" manualBreakCount="3">
    <brk id="34" max="16383" man="1"/>
    <brk id="76" max="3" man="1"/>
    <brk id="101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syncVertical="1" syncRef="A1" transitionEvaluation="1">
    <tabColor rgb="FFFFFF00"/>
    <pageSetUpPr autoPageBreaks="0"/>
  </sheetPr>
  <dimension ref="A1:N354"/>
  <sheetViews>
    <sheetView showGridLines="0" view="pageBreakPreview" zoomScale="60" zoomScaleNormal="75" workbookViewId="0">
      <selection activeCell="B3" sqref="B3"/>
    </sheetView>
  </sheetViews>
  <sheetFormatPr defaultColWidth="9.7890625" defaultRowHeight="14.25"/>
  <cols>
    <col min="1" max="1" width="5.1015625" style="19" customWidth="1"/>
    <col min="2" max="2" width="42.1796875" style="19" customWidth="1"/>
    <col min="3" max="3" width="26.34765625" style="19" customWidth="1"/>
    <col min="4" max="4" width="8.2265625" style="19" customWidth="1"/>
    <col min="5" max="5" width="3.74609375" style="19" customWidth="1"/>
    <col min="6" max="6" width="29.3671875" style="19" customWidth="1"/>
    <col min="7" max="7" width="8.328125" style="19" customWidth="1"/>
    <col min="8" max="8" width="18.74609375" style="19" customWidth="1"/>
    <col min="9" max="9" width="8.015625" style="19" customWidth="1"/>
    <col min="10" max="10" width="5.20703125" style="19" customWidth="1"/>
    <col min="11" max="16384" width="9.7890625" style="19"/>
  </cols>
  <sheetData>
    <row r="1" spans="1:12">
      <c r="A1" s="49"/>
      <c r="B1" s="50"/>
      <c r="C1" s="50"/>
      <c r="D1" s="50"/>
      <c r="E1" s="50"/>
      <c r="F1" s="50"/>
      <c r="G1" s="50"/>
      <c r="H1" s="50"/>
      <c r="I1" s="50"/>
      <c r="J1" s="51"/>
    </row>
    <row r="2" spans="1:12" ht="19.5">
      <c r="A2" s="32"/>
      <c r="B2" s="72" t="s">
        <v>464</v>
      </c>
      <c r="C2" s="6"/>
      <c r="D2" s="57"/>
      <c r="E2" s="57"/>
      <c r="F2" s="57"/>
      <c r="G2" s="57"/>
      <c r="H2" s="57"/>
      <c r="I2" s="57"/>
      <c r="J2" s="16"/>
      <c r="K2" s="20"/>
    </row>
    <row r="3" spans="1:12" ht="19.5">
      <c r="A3" s="32"/>
      <c r="B3" s="72" t="s">
        <v>1496</v>
      </c>
      <c r="C3" s="6"/>
      <c r="D3" s="57"/>
      <c r="E3" s="57"/>
      <c r="F3" s="57"/>
      <c r="G3" s="57"/>
      <c r="H3" s="57"/>
      <c r="I3" s="57"/>
      <c r="J3" s="16"/>
      <c r="K3" s="20"/>
    </row>
    <row r="4" spans="1:12" ht="19.5">
      <c r="A4" s="32"/>
      <c r="B4" s="72"/>
      <c r="C4" s="6"/>
      <c r="D4" s="57"/>
      <c r="E4" s="57"/>
      <c r="F4" s="57"/>
      <c r="G4" s="57"/>
      <c r="H4" s="57"/>
      <c r="I4" s="57"/>
      <c r="J4" s="16"/>
      <c r="K4" s="20"/>
    </row>
    <row r="5" spans="1:12">
      <c r="A5" s="32"/>
      <c r="B5" s="57"/>
      <c r="C5" s="57"/>
      <c r="D5" s="57"/>
      <c r="E5" s="57"/>
      <c r="F5" s="57"/>
      <c r="G5" s="57"/>
      <c r="H5" s="57"/>
      <c r="I5" s="57"/>
      <c r="J5" s="16"/>
      <c r="K5" s="20"/>
    </row>
    <row r="6" spans="1:12" ht="26.25" customHeight="1">
      <c r="A6" s="32"/>
      <c r="B6" s="58" t="s">
        <v>303</v>
      </c>
      <c r="C6" s="58" t="s">
        <v>85</v>
      </c>
      <c r="D6" s="58" t="s">
        <v>304</v>
      </c>
      <c r="E6" s="59"/>
      <c r="F6" s="58" t="s">
        <v>225</v>
      </c>
      <c r="G6" s="58" t="s">
        <v>304</v>
      </c>
      <c r="H6" s="58" t="s">
        <v>67</v>
      </c>
      <c r="I6" s="58" t="s">
        <v>304</v>
      </c>
      <c r="J6" s="60"/>
      <c r="L6" s="97"/>
    </row>
    <row r="7" spans="1:12" ht="18" customHeight="1">
      <c r="A7" s="32"/>
      <c r="B7" s="58">
        <f>+H7+F7+C7</f>
        <v>2857900000</v>
      </c>
      <c r="C7" s="58">
        <f>+Sinteticos!A47+Sinteticos!A65+Sinteticos!A89+Sinteticos!A114</f>
        <v>1734852500</v>
      </c>
      <c r="D7" s="58">
        <f>C7*100/B7</f>
        <v>60.703751005983413</v>
      </c>
      <c r="E7" s="61"/>
      <c r="F7" s="58">
        <f>+Sinteticos!A57+Sinteticos!A71+Sinteticos!A99+Sinteticos!A124</f>
        <v>891448864.76999998</v>
      </c>
      <c r="G7" s="58">
        <f>F7*100/B7</f>
        <v>31.192444269218658</v>
      </c>
      <c r="H7" s="58">
        <f>+Sinteticos!A74</f>
        <v>231598635.22999999</v>
      </c>
      <c r="I7" s="58">
        <f>H7*100/B7</f>
        <v>8.1038047247979286</v>
      </c>
      <c r="J7" s="60"/>
      <c r="L7" s="97"/>
    </row>
    <row r="8" spans="1:12" ht="26.25" customHeight="1">
      <c r="A8" s="32"/>
      <c r="B8" s="58" t="s">
        <v>305</v>
      </c>
      <c r="C8" s="58" t="s">
        <v>306</v>
      </c>
      <c r="D8" s="58" t="s">
        <v>304</v>
      </c>
      <c r="E8" s="59"/>
      <c r="F8" s="58" t="s">
        <v>57</v>
      </c>
      <c r="G8" s="58" t="s">
        <v>304</v>
      </c>
      <c r="H8" s="58" t="s">
        <v>67</v>
      </c>
      <c r="I8" s="58" t="s">
        <v>304</v>
      </c>
      <c r="J8" s="60"/>
      <c r="L8" s="97"/>
    </row>
    <row r="9" spans="1:12" ht="18" customHeight="1">
      <c r="A9" s="32"/>
      <c r="B9" s="58">
        <f>+Sinteticos!D34</f>
        <v>2857900000</v>
      </c>
      <c r="C9" s="58">
        <f>+Sinteticos!A10</f>
        <v>2415424489</v>
      </c>
      <c r="D9" s="58">
        <f>C9*100/B9</f>
        <v>84.517459988103155</v>
      </c>
      <c r="E9" s="61"/>
      <c r="F9" s="58">
        <f>+Sinteticos!A20</f>
        <v>210876875.76999998</v>
      </c>
      <c r="G9" s="58">
        <f>F9*100/B9</f>
        <v>7.3787352870989187</v>
      </c>
      <c r="H9" s="58">
        <f>+Sinteticos!A31</f>
        <v>231598635.22999999</v>
      </c>
      <c r="I9" s="62">
        <f>H9*100/B9</f>
        <v>8.1038047247979286</v>
      </c>
      <c r="J9" s="63"/>
      <c r="K9" s="6"/>
      <c r="L9" s="97"/>
    </row>
    <row r="10" spans="1:12">
      <c r="A10" s="32"/>
      <c r="B10" s="64"/>
      <c r="C10" s="64"/>
      <c r="D10" s="64"/>
      <c r="E10" s="57"/>
      <c r="F10" s="64"/>
      <c r="G10" s="64"/>
      <c r="H10" s="64"/>
      <c r="I10" s="64"/>
      <c r="J10" s="16"/>
      <c r="K10" s="65"/>
    </row>
    <row r="11" spans="1:12">
      <c r="A11" s="32"/>
      <c r="B11" s="6"/>
      <c r="C11" s="6"/>
      <c r="D11" s="6"/>
      <c r="E11" s="6"/>
      <c r="F11" s="6"/>
      <c r="G11" s="6"/>
      <c r="H11" s="6"/>
      <c r="I11" s="6"/>
      <c r="J11" s="15"/>
    </row>
    <row r="12" spans="1:12">
      <c r="A12" s="32"/>
      <c r="B12" s="7" t="s">
        <v>307</v>
      </c>
      <c r="C12" s="6"/>
      <c r="D12" s="6"/>
      <c r="E12" s="6"/>
      <c r="F12" s="66" t="s">
        <v>308</v>
      </c>
      <c r="G12" s="6"/>
      <c r="H12" s="6"/>
      <c r="I12" s="6"/>
      <c r="J12" s="15"/>
    </row>
    <row r="13" spans="1:12">
      <c r="A13" s="32"/>
      <c r="B13" s="57"/>
      <c r="C13" s="57"/>
      <c r="D13" s="57"/>
      <c r="E13" s="57"/>
      <c r="F13" s="57"/>
      <c r="G13" s="57"/>
      <c r="H13" s="57"/>
      <c r="I13" s="57"/>
      <c r="J13" s="16"/>
      <c r="K13" s="20"/>
    </row>
    <row r="14" spans="1:12" ht="26.25" customHeight="1">
      <c r="A14" s="32"/>
      <c r="B14" s="58" t="s">
        <v>309</v>
      </c>
      <c r="C14" s="58" t="s">
        <v>310</v>
      </c>
      <c r="D14" s="58" t="s">
        <v>304</v>
      </c>
      <c r="E14" s="59"/>
      <c r="F14" s="58" t="s">
        <v>311</v>
      </c>
      <c r="G14" s="67"/>
      <c r="H14" s="58" t="s">
        <v>278</v>
      </c>
      <c r="I14" s="58" t="s">
        <v>304</v>
      </c>
      <c r="J14" s="60"/>
      <c r="K14" s="20"/>
    </row>
    <row r="15" spans="1:12" ht="18" customHeight="1">
      <c r="A15" s="32"/>
      <c r="B15" s="98" t="s">
        <v>385</v>
      </c>
      <c r="C15" s="64">
        <f>+Sinteticos!D40</f>
        <v>1053000000</v>
      </c>
      <c r="D15" s="68">
        <f>C15*100/B9</f>
        <v>36.845236012456702</v>
      </c>
      <c r="E15" s="61"/>
      <c r="F15" s="68" t="s">
        <v>312</v>
      </c>
      <c r="G15" s="64"/>
      <c r="H15" s="68">
        <f>+Sinteticos!D7</f>
        <v>1018430000</v>
      </c>
      <c r="I15" s="98">
        <f>H15*100/B9</f>
        <v>35.63560656426047</v>
      </c>
      <c r="J15" s="63"/>
      <c r="K15" s="20"/>
    </row>
    <row r="16" spans="1:12" ht="18" customHeight="1">
      <c r="A16" s="32"/>
      <c r="B16" s="60" t="s">
        <v>386</v>
      </c>
      <c r="C16" s="65">
        <f>+Sinteticos!D41</f>
        <v>146270000</v>
      </c>
      <c r="D16" s="61">
        <f>C16*100/B9</f>
        <v>5.1180937051681301</v>
      </c>
      <c r="E16" s="61"/>
      <c r="F16" s="61" t="s">
        <v>313</v>
      </c>
      <c r="G16" s="57"/>
      <c r="H16" s="61">
        <f>+Sinteticos!D9</f>
        <v>82830000</v>
      </c>
      <c r="I16" s="60">
        <f>H16*100/B9</f>
        <v>2.8982819552818504</v>
      </c>
      <c r="J16" s="63"/>
      <c r="K16" s="20"/>
    </row>
    <row r="17" spans="1:14" ht="18" customHeight="1">
      <c r="A17" s="32"/>
      <c r="B17" s="60" t="s">
        <v>162</v>
      </c>
      <c r="C17" s="65">
        <f>+Sinteticos!D42</f>
        <v>232470000</v>
      </c>
      <c r="D17" s="61">
        <f>C17*100/B9</f>
        <v>8.1342944119808251</v>
      </c>
      <c r="E17" s="61"/>
      <c r="F17" s="61" t="s">
        <v>314</v>
      </c>
      <c r="G17" s="57"/>
      <c r="H17" s="61">
        <f>+Sinteticos!D12</f>
        <v>837350000</v>
      </c>
      <c r="I17" s="60">
        <f>H17*100/B9</f>
        <v>29.299485636306379</v>
      </c>
      <c r="J17" s="63"/>
      <c r="K17" s="20"/>
    </row>
    <row r="18" spans="1:14" ht="18" customHeight="1">
      <c r="A18" s="32"/>
      <c r="B18" s="60" t="s">
        <v>327</v>
      </c>
      <c r="C18" s="65">
        <f>+Sinteticos!D45</f>
        <v>9900000</v>
      </c>
      <c r="D18" s="61">
        <f>C18*100/B9</f>
        <v>0.34640820182651599</v>
      </c>
      <c r="E18" s="61"/>
      <c r="F18" s="61" t="s">
        <v>315</v>
      </c>
      <c r="G18" s="57"/>
      <c r="H18" s="61">
        <f>+Sinteticos!D13</f>
        <v>5000000</v>
      </c>
      <c r="I18" s="60">
        <f>H18*100/B9</f>
        <v>0.17495363728611918</v>
      </c>
      <c r="J18" s="63"/>
      <c r="K18" s="20"/>
    </row>
    <row r="19" spans="1:14" ht="18" customHeight="1">
      <c r="A19" s="32"/>
      <c r="B19" s="60" t="s">
        <v>328</v>
      </c>
      <c r="C19" s="65">
        <f>+Sinteticos!D49</f>
        <v>199020000</v>
      </c>
      <c r="D19" s="61">
        <f>C19*100/B9</f>
        <v>6.9638545785366874</v>
      </c>
      <c r="E19" s="61"/>
      <c r="F19" s="61" t="s">
        <v>316</v>
      </c>
      <c r="G19" s="57"/>
      <c r="H19" s="61">
        <f>+Sinteticos!D14</f>
        <v>471814489</v>
      </c>
      <c r="I19" s="60">
        <f>H19*100/B9</f>
        <v>16.509132194968334</v>
      </c>
      <c r="J19" s="63"/>
      <c r="K19" s="20"/>
    </row>
    <row r="20" spans="1:14" ht="18" customHeight="1">
      <c r="A20" s="32"/>
      <c r="B20" s="60" t="s">
        <v>387</v>
      </c>
      <c r="C20" s="165" t="s">
        <v>389</v>
      </c>
      <c r="D20" s="59" t="s">
        <v>39</v>
      </c>
      <c r="E20" s="61"/>
      <c r="F20" s="61" t="s">
        <v>317</v>
      </c>
      <c r="G20" s="57"/>
      <c r="H20" s="61" t="str">
        <f>+Sinteticos!D16</f>
        <v xml:space="preserve"> </v>
      </c>
      <c r="I20" s="60">
        <f>H20*100/B9</f>
        <v>0</v>
      </c>
      <c r="J20" s="63"/>
      <c r="K20" s="20"/>
    </row>
    <row r="21" spans="1:14" ht="18" customHeight="1">
      <c r="A21" s="32"/>
      <c r="B21" s="60" t="s">
        <v>227</v>
      </c>
      <c r="C21" s="65">
        <f>+Sinteticos!D53</f>
        <v>58000000</v>
      </c>
      <c r="D21" s="61">
        <f>C21*100/B9</f>
        <v>2.0294621925189826</v>
      </c>
      <c r="E21" s="61"/>
      <c r="F21" s="61" t="s">
        <v>318</v>
      </c>
      <c r="G21" s="57"/>
      <c r="H21" s="61">
        <f>+Sinteticos!D17</f>
        <v>44746875.769999996</v>
      </c>
      <c r="I21" s="60">
        <f>H21*100/B9</f>
        <v>1.5657257346303231</v>
      </c>
      <c r="J21" s="63"/>
      <c r="K21" s="20"/>
    </row>
    <row r="22" spans="1:14" ht="18" customHeight="1">
      <c r="A22" s="32"/>
      <c r="B22" s="60" t="s">
        <v>232</v>
      </c>
      <c r="C22" s="65">
        <f>+Sinteticos!D54</f>
        <v>814798864.76999998</v>
      </c>
      <c r="D22" s="61">
        <f>C22*100/B9</f>
        <v>28.510405009622449</v>
      </c>
      <c r="E22" s="61"/>
      <c r="F22" s="61" t="s">
        <v>319</v>
      </c>
      <c r="G22" s="57"/>
      <c r="H22" s="69" t="s">
        <v>320</v>
      </c>
      <c r="I22" s="99" t="s">
        <v>320</v>
      </c>
      <c r="J22" s="63"/>
      <c r="K22" s="20"/>
    </row>
    <row r="23" spans="1:14" ht="18" customHeight="1">
      <c r="A23" s="32"/>
      <c r="B23" s="60" t="s">
        <v>388</v>
      </c>
      <c r="C23" s="165" t="s">
        <v>389</v>
      </c>
      <c r="D23" s="61" t="s">
        <v>39</v>
      </c>
      <c r="E23" s="61"/>
      <c r="F23" s="61" t="s">
        <v>321</v>
      </c>
      <c r="G23" s="57"/>
      <c r="H23" s="73" t="str">
        <f>+Sinteticos!D22</f>
        <v xml:space="preserve"> </v>
      </c>
      <c r="I23" s="60">
        <f>H23*100/B9</f>
        <v>0</v>
      </c>
      <c r="J23" s="63"/>
      <c r="K23" s="20"/>
    </row>
    <row r="24" spans="1:14" ht="18" customHeight="1">
      <c r="A24" s="32"/>
      <c r="B24" s="60" t="s">
        <v>239</v>
      </c>
      <c r="C24" s="65">
        <f>+Sinteticos!B60</f>
        <v>14350000</v>
      </c>
      <c r="D24" s="61">
        <f>C24*100/B9</f>
        <v>0.50211693901116206</v>
      </c>
      <c r="E24" s="61"/>
      <c r="F24" s="61" t="s">
        <v>322</v>
      </c>
      <c r="G24" s="57"/>
      <c r="H24" s="61">
        <f>+Sinteticos!D23</f>
        <v>16130000</v>
      </c>
      <c r="I24" s="60">
        <f>H24*100/B9</f>
        <v>0.56440043388502048</v>
      </c>
      <c r="J24" s="63"/>
      <c r="K24" s="20"/>
    </row>
    <row r="25" spans="1:14" ht="18" customHeight="1">
      <c r="A25" s="32"/>
      <c r="B25" s="13" t="s">
        <v>375</v>
      </c>
      <c r="C25" s="90">
        <f>+Sinteticos!A65+Sinteticos!A71</f>
        <v>68250000</v>
      </c>
      <c r="D25" s="61">
        <f>C25*100/B9</f>
        <v>2.3881171489555268</v>
      </c>
      <c r="E25" s="61"/>
      <c r="F25" s="61" t="s">
        <v>323</v>
      </c>
      <c r="G25" s="57"/>
      <c r="H25" s="61">
        <f>+Sinteticos!D26</f>
        <v>150000000</v>
      </c>
      <c r="I25" s="60">
        <f>H25*100/B9</f>
        <v>5.248609118583575</v>
      </c>
      <c r="J25" s="63"/>
      <c r="K25" s="20"/>
    </row>
    <row r="26" spans="1:14" ht="18" customHeight="1">
      <c r="A26" s="32"/>
      <c r="B26" s="60" t="s">
        <v>67</v>
      </c>
      <c r="C26" s="65">
        <f>+Sinteticos!A74</f>
        <v>231598635.22999999</v>
      </c>
      <c r="D26" s="61">
        <f>C26*100/B9</f>
        <v>8.1038047247979286</v>
      </c>
      <c r="E26" s="61"/>
      <c r="F26" s="61" t="s">
        <v>324</v>
      </c>
      <c r="G26" s="57"/>
      <c r="H26" s="61">
        <f>+Sinteticos!D33</f>
        <v>231598635.22999999</v>
      </c>
      <c r="I26" s="60">
        <f>H26*100/B9</f>
        <v>8.1038047247979286</v>
      </c>
      <c r="J26" s="63"/>
      <c r="K26" s="20"/>
    </row>
    <row r="27" spans="1:14" ht="18" customHeight="1">
      <c r="A27" s="32"/>
      <c r="B27" s="60" t="s">
        <v>355</v>
      </c>
      <c r="C27" s="65">
        <f>+Sinteticos!D101</f>
        <v>21510000</v>
      </c>
      <c r="D27" s="61">
        <f>C27*100/B9</f>
        <v>0.7526505476048847</v>
      </c>
      <c r="E27" s="61"/>
      <c r="F27" s="61"/>
      <c r="G27" s="57"/>
      <c r="H27" s="61"/>
      <c r="I27" s="60"/>
      <c r="J27" s="63"/>
      <c r="K27" s="20"/>
    </row>
    <row r="28" spans="1:14" ht="18" customHeight="1">
      <c r="A28" s="32"/>
      <c r="B28" s="163" t="s">
        <v>373</v>
      </c>
      <c r="C28" s="65">
        <f>+Sinteticos!D126</f>
        <v>8732500</v>
      </c>
      <c r="D28" s="61">
        <f>C28*100/B9</f>
        <v>0.30555652752020712</v>
      </c>
      <c r="E28" s="61"/>
      <c r="F28" s="61"/>
      <c r="G28" s="57"/>
      <c r="H28" s="61"/>
      <c r="I28" s="60"/>
      <c r="J28" s="63"/>
      <c r="K28" s="20"/>
    </row>
    <row r="29" spans="1:14" ht="26.25" customHeight="1">
      <c r="A29" s="32"/>
      <c r="B29" s="164" t="s">
        <v>325</v>
      </c>
      <c r="C29" s="94">
        <f>SUM(C15:C28)</f>
        <v>2857900000</v>
      </c>
      <c r="D29" s="62">
        <f>SUM(D15:D28)</f>
        <v>100</v>
      </c>
      <c r="E29" s="61"/>
      <c r="F29" s="93" t="s">
        <v>326</v>
      </c>
      <c r="G29" s="95"/>
      <c r="H29" s="94">
        <f>SUM(H15:H26)</f>
        <v>2857900000</v>
      </c>
      <c r="I29" s="62">
        <f>SUM(I15:I26)</f>
        <v>100</v>
      </c>
      <c r="J29" s="63"/>
      <c r="K29" s="20"/>
    </row>
    <row r="30" spans="1:14">
      <c r="A30" s="70"/>
      <c r="B30" s="96"/>
      <c r="C30" s="96"/>
      <c r="D30" s="96"/>
      <c r="E30" s="71"/>
      <c r="F30" s="96"/>
      <c r="G30" s="96"/>
      <c r="H30" s="96"/>
      <c r="I30" s="96"/>
      <c r="J30" s="18"/>
      <c r="K30" s="57"/>
      <c r="L30" s="6"/>
      <c r="M30" s="6"/>
      <c r="N30" s="6"/>
    </row>
    <row r="31" spans="1:14">
      <c r="A31" s="6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6"/>
      <c r="M31" s="6"/>
      <c r="N31" s="6"/>
    </row>
    <row r="32" spans="1:14">
      <c r="B32" s="20"/>
      <c r="C32" s="20" t="s">
        <v>39</v>
      </c>
      <c r="D32" s="20"/>
      <c r="E32" s="20"/>
      <c r="F32" s="20"/>
      <c r="G32" s="20"/>
      <c r="H32" s="20"/>
      <c r="I32" s="20"/>
      <c r="J32" s="20"/>
      <c r="K32" s="20"/>
    </row>
    <row r="33" spans="2:11">
      <c r="B33" s="20"/>
      <c r="C33" s="20"/>
      <c r="D33" s="20"/>
      <c r="E33" s="20"/>
      <c r="F33" s="20"/>
      <c r="G33" s="20"/>
      <c r="H33" s="20"/>
      <c r="I33" s="20"/>
      <c r="J33" s="20"/>
      <c r="K33" s="20"/>
    </row>
    <row r="34" spans="2:11">
      <c r="B34" s="20"/>
      <c r="C34" s="20"/>
      <c r="D34" s="20"/>
      <c r="E34" s="20"/>
      <c r="F34" s="20"/>
      <c r="G34" s="20"/>
      <c r="H34" s="20"/>
      <c r="I34" s="20"/>
      <c r="J34" s="20"/>
      <c r="K34" s="20"/>
    </row>
    <row r="35" spans="2:11">
      <c r="B35" s="20"/>
      <c r="C35" s="20"/>
      <c r="D35" s="20"/>
      <c r="E35" s="20"/>
      <c r="F35" s="20"/>
      <c r="G35" s="20"/>
      <c r="H35" s="20"/>
      <c r="I35" s="20"/>
      <c r="J35" s="20"/>
      <c r="K35" s="20"/>
    </row>
    <row r="36" spans="2:11">
      <c r="B36" s="20" t="s">
        <v>39</v>
      </c>
      <c r="C36" s="20"/>
      <c r="D36" s="20"/>
      <c r="E36" s="20"/>
      <c r="F36" s="20"/>
      <c r="G36" s="20"/>
      <c r="H36" s="20"/>
      <c r="I36" s="20"/>
      <c r="J36" s="20"/>
      <c r="K36" s="20"/>
    </row>
    <row r="37" spans="2:11">
      <c r="B37" s="20"/>
      <c r="C37" s="20"/>
      <c r="D37" s="20"/>
      <c r="E37" s="20"/>
      <c r="F37" s="20"/>
      <c r="G37" s="20"/>
      <c r="H37" s="20"/>
      <c r="I37" s="20"/>
      <c r="J37" s="20"/>
      <c r="K37" s="20"/>
    </row>
    <row r="38" spans="2:11">
      <c r="B38" s="20"/>
      <c r="C38" s="20"/>
      <c r="D38" s="20"/>
      <c r="E38" s="20"/>
      <c r="F38" s="20"/>
      <c r="G38" s="20"/>
      <c r="H38" s="20"/>
      <c r="I38" s="20"/>
      <c r="J38" s="20"/>
      <c r="K38" s="20"/>
    </row>
    <row r="39" spans="2:11">
      <c r="B39" s="20"/>
      <c r="C39" s="20"/>
      <c r="D39" s="20"/>
      <c r="E39" s="20"/>
      <c r="F39" s="20"/>
      <c r="G39" s="20"/>
      <c r="H39" s="20"/>
      <c r="I39" s="20"/>
      <c r="J39" s="20"/>
      <c r="K39" s="20"/>
    </row>
    <row r="40" spans="2:11">
      <c r="B40" s="20"/>
      <c r="C40" s="20"/>
      <c r="D40" s="20"/>
      <c r="E40" s="20"/>
      <c r="F40" s="20"/>
      <c r="G40" s="20"/>
      <c r="H40" s="20"/>
      <c r="I40" s="20"/>
      <c r="J40" s="20"/>
      <c r="K40" s="20"/>
    </row>
    <row r="41" spans="2:11"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pans="2:11">
      <c r="B42" s="20"/>
      <c r="C42" s="20"/>
      <c r="D42" s="20"/>
      <c r="E42" s="20"/>
      <c r="F42" s="20"/>
      <c r="G42" s="20"/>
      <c r="H42" s="20"/>
      <c r="I42" s="20"/>
      <c r="J42" s="20"/>
      <c r="K42" s="20"/>
    </row>
    <row r="43" spans="2:11">
      <c r="B43" s="20"/>
      <c r="C43" s="20"/>
      <c r="D43" s="20"/>
      <c r="E43" s="20"/>
      <c r="F43" s="20"/>
      <c r="G43" s="20"/>
      <c r="H43" s="20"/>
      <c r="I43" s="20"/>
      <c r="J43" s="20"/>
      <c r="K43" s="20"/>
    </row>
    <row r="44" spans="2:11"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pans="2:11">
      <c r="B45" s="20"/>
      <c r="C45" s="20"/>
      <c r="D45" s="20"/>
      <c r="E45" s="20"/>
      <c r="F45" s="20"/>
      <c r="G45" s="20"/>
      <c r="H45" s="20"/>
      <c r="I45" s="20"/>
      <c r="J45" s="20"/>
      <c r="K45" s="20"/>
    </row>
    <row r="46" spans="2:11">
      <c r="B46" s="20"/>
      <c r="C46" s="20"/>
      <c r="D46" s="20"/>
      <c r="E46" s="20"/>
      <c r="F46" s="20"/>
      <c r="G46" s="20"/>
      <c r="H46" s="20"/>
      <c r="I46" s="20"/>
      <c r="J46" s="20"/>
      <c r="K46" s="20"/>
    </row>
    <row r="47" spans="2:11">
      <c r="B47" s="20"/>
      <c r="C47" s="20"/>
      <c r="D47" s="20"/>
      <c r="E47" s="20"/>
      <c r="F47" s="20"/>
      <c r="G47" s="20"/>
      <c r="H47" s="20"/>
      <c r="I47" s="20"/>
      <c r="J47" s="20"/>
      <c r="K47" s="20"/>
    </row>
    <row r="48" spans="2:11">
      <c r="B48" s="20"/>
      <c r="C48" s="20"/>
      <c r="D48" s="20"/>
      <c r="E48" s="20"/>
      <c r="F48" s="20"/>
      <c r="G48" s="20"/>
      <c r="H48" s="20"/>
      <c r="I48" s="20"/>
      <c r="J48" s="20"/>
      <c r="K48" s="20"/>
    </row>
    <row r="49" spans="2:11">
      <c r="B49" s="20"/>
      <c r="C49" s="20"/>
      <c r="D49" s="20"/>
      <c r="E49" s="20"/>
      <c r="F49" s="20"/>
      <c r="G49" s="20"/>
      <c r="H49" s="20"/>
      <c r="I49" s="20"/>
      <c r="J49" s="20"/>
      <c r="K49" s="20"/>
    </row>
    <row r="50" spans="2:11">
      <c r="B50" s="20"/>
      <c r="C50" s="20"/>
      <c r="D50" s="20"/>
      <c r="E50" s="20"/>
      <c r="F50" s="20"/>
      <c r="G50" s="20"/>
      <c r="H50" s="20"/>
      <c r="I50" s="20"/>
      <c r="J50" s="20"/>
      <c r="K50" s="20"/>
    </row>
    <row r="51" spans="2:11">
      <c r="B51" s="20"/>
      <c r="C51" s="20"/>
      <c r="D51" s="20"/>
      <c r="E51" s="20"/>
      <c r="F51" s="20"/>
      <c r="G51" s="20"/>
      <c r="H51" s="20"/>
      <c r="I51" s="20"/>
      <c r="J51" s="20"/>
      <c r="K51" s="20"/>
    </row>
    <row r="52" spans="2:11">
      <c r="B52" s="20"/>
      <c r="C52" s="20"/>
      <c r="D52" s="20"/>
      <c r="E52" s="20"/>
      <c r="F52" s="20"/>
      <c r="G52" s="20"/>
      <c r="H52" s="20"/>
      <c r="I52" s="20"/>
      <c r="J52" s="20"/>
      <c r="K52" s="20"/>
    </row>
    <row r="53" spans="2:11">
      <c r="B53" s="20"/>
      <c r="C53" s="20"/>
      <c r="D53" s="20"/>
      <c r="E53" s="20"/>
      <c r="F53" s="20"/>
      <c r="G53" s="20"/>
      <c r="H53" s="20"/>
      <c r="I53" s="20"/>
      <c r="J53" s="20"/>
      <c r="K53" s="20"/>
    </row>
    <row r="54" spans="2:11">
      <c r="B54" s="20"/>
      <c r="C54" s="20"/>
      <c r="D54" s="20"/>
      <c r="E54" s="20"/>
      <c r="F54" s="20"/>
      <c r="G54" s="20"/>
      <c r="H54" s="20"/>
      <c r="I54" s="20"/>
      <c r="J54" s="20"/>
      <c r="K54" s="20"/>
    </row>
    <row r="55" spans="2:11">
      <c r="B55" s="20"/>
      <c r="C55" s="20"/>
      <c r="D55" s="20"/>
      <c r="E55" s="20"/>
      <c r="F55" s="20"/>
      <c r="G55" s="20"/>
      <c r="H55" s="20"/>
      <c r="I55" s="20"/>
      <c r="J55" s="20"/>
      <c r="K55" s="20"/>
    </row>
    <row r="56" spans="2:11">
      <c r="B56" s="20"/>
      <c r="C56" s="20"/>
      <c r="D56" s="20"/>
      <c r="E56" s="20"/>
      <c r="F56" s="20"/>
      <c r="G56" s="20"/>
      <c r="H56" s="20"/>
      <c r="I56" s="20"/>
      <c r="J56" s="20"/>
      <c r="K56" s="20"/>
    </row>
    <row r="57" spans="2:11">
      <c r="B57" s="20"/>
      <c r="C57" s="20"/>
      <c r="D57" s="20"/>
      <c r="E57" s="20"/>
      <c r="F57" s="20"/>
      <c r="G57" s="20"/>
      <c r="H57" s="20"/>
      <c r="I57" s="20"/>
      <c r="J57" s="20"/>
      <c r="K57" s="20"/>
    </row>
    <row r="58" spans="2:11">
      <c r="B58" s="20"/>
      <c r="C58" s="20"/>
      <c r="D58" s="20"/>
      <c r="E58" s="20"/>
      <c r="F58" s="20"/>
      <c r="G58" s="20"/>
      <c r="H58" s="20"/>
      <c r="I58" s="20"/>
      <c r="J58" s="20"/>
      <c r="K58" s="20"/>
    </row>
    <row r="59" spans="2:11">
      <c r="B59" s="20"/>
      <c r="C59" s="20"/>
      <c r="D59" s="20"/>
      <c r="E59" s="20"/>
      <c r="F59" s="20"/>
      <c r="G59" s="20"/>
      <c r="H59" s="20"/>
      <c r="I59" s="20"/>
      <c r="J59" s="20"/>
      <c r="K59" s="20"/>
    </row>
    <row r="60" spans="2:11">
      <c r="B60" s="20"/>
      <c r="C60" s="20"/>
      <c r="D60" s="20"/>
      <c r="E60" s="20"/>
      <c r="F60" s="20"/>
      <c r="G60" s="20"/>
      <c r="H60" s="20"/>
      <c r="I60" s="20"/>
      <c r="J60" s="20"/>
      <c r="K60" s="20"/>
    </row>
    <row r="61" spans="2:11">
      <c r="B61" s="20"/>
      <c r="C61" s="20"/>
      <c r="D61" s="20"/>
      <c r="E61" s="20"/>
      <c r="F61" s="20"/>
      <c r="G61" s="20"/>
      <c r="H61" s="20"/>
      <c r="I61" s="20"/>
      <c r="J61" s="20"/>
      <c r="K61" s="20"/>
    </row>
    <row r="62" spans="2:11">
      <c r="B62" s="20"/>
      <c r="C62" s="20"/>
      <c r="D62" s="20"/>
      <c r="E62" s="20"/>
      <c r="F62" s="20"/>
      <c r="G62" s="20"/>
      <c r="H62" s="20"/>
      <c r="I62" s="20"/>
      <c r="J62" s="20"/>
      <c r="K62" s="20"/>
    </row>
    <row r="63" spans="2:11">
      <c r="B63" s="20"/>
      <c r="C63" s="20" t="s">
        <v>459</v>
      </c>
      <c r="D63" s="20"/>
      <c r="E63" s="20"/>
      <c r="F63" s="20"/>
      <c r="G63" s="20"/>
      <c r="H63" s="20"/>
      <c r="I63" s="20"/>
      <c r="J63" s="20"/>
      <c r="K63" s="20"/>
    </row>
    <row r="64" spans="2:11">
      <c r="B64" s="20"/>
      <c r="C64" s="20" t="s">
        <v>460</v>
      </c>
      <c r="D64" s="20"/>
      <c r="E64" s="20"/>
      <c r="F64" s="20"/>
      <c r="G64" s="20"/>
      <c r="H64" s="20"/>
      <c r="I64" s="20"/>
      <c r="J64" s="20"/>
      <c r="K64" s="20"/>
    </row>
    <row r="65" spans="2:11">
      <c r="B65" s="20"/>
      <c r="C65" s="20"/>
      <c r="D65" s="20"/>
      <c r="E65" s="20"/>
      <c r="F65" s="20"/>
      <c r="G65" s="20"/>
      <c r="H65" s="20"/>
      <c r="I65" s="20"/>
      <c r="J65" s="20"/>
      <c r="K65" s="20"/>
    </row>
    <row r="66" spans="2:11">
      <c r="B66" s="20"/>
      <c r="C66" s="20"/>
      <c r="D66" s="20"/>
      <c r="E66" s="20"/>
      <c r="F66" s="20"/>
      <c r="G66" s="20"/>
      <c r="H66" s="20"/>
      <c r="I66" s="20"/>
      <c r="J66" s="20"/>
      <c r="K66" s="20"/>
    </row>
    <row r="67" spans="2:11">
      <c r="B67" s="20"/>
      <c r="C67" s="20"/>
      <c r="D67" s="20"/>
      <c r="E67" s="20"/>
      <c r="F67" s="20"/>
      <c r="G67" s="20"/>
      <c r="H67" s="20"/>
      <c r="I67" s="20"/>
      <c r="J67" s="20"/>
      <c r="K67" s="20"/>
    </row>
    <row r="68" spans="2:11">
      <c r="B68" s="20"/>
      <c r="C68" s="20"/>
      <c r="D68" s="20"/>
      <c r="E68" s="20"/>
      <c r="F68" s="20"/>
      <c r="G68" s="20"/>
      <c r="H68" s="20"/>
      <c r="I68" s="20"/>
      <c r="J68" s="20"/>
      <c r="K68" s="20"/>
    </row>
    <row r="69" spans="2:11">
      <c r="B69" s="20"/>
      <c r="C69" s="20"/>
      <c r="D69" s="20"/>
      <c r="E69" s="20"/>
      <c r="F69" s="20"/>
      <c r="G69" s="20"/>
      <c r="H69" s="20"/>
      <c r="I69" s="20"/>
      <c r="J69" s="20"/>
      <c r="K69" s="20"/>
    </row>
    <row r="70" spans="2:11">
      <c r="B70" s="20"/>
      <c r="C70" s="20"/>
      <c r="D70" s="20"/>
      <c r="E70" s="20"/>
      <c r="F70" s="20"/>
      <c r="G70" s="20"/>
      <c r="H70" s="20"/>
      <c r="I70" s="20"/>
      <c r="J70" s="20"/>
      <c r="K70" s="20"/>
    </row>
    <row r="71" spans="2:11">
      <c r="B71" s="20"/>
      <c r="C71" s="20"/>
      <c r="D71" s="20"/>
      <c r="E71" s="20"/>
      <c r="F71" s="20"/>
      <c r="G71" s="20"/>
      <c r="H71" s="20"/>
      <c r="I71" s="20"/>
      <c r="J71" s="20"/>
      <c r="K71" s="20"/>
    </row>
    <row r="72" spans="2:11">
      <c r="B72" s="20"/>
      <c r="C72" s="20"/>
      <c r="D72" s="20"/>
      <c r="E72" s="20"/>
      <c r="F72" s="20"/>
      <c r="G72" s="20"/>
      <c r="H72" s="20"/>
      <c r="I72" s="20"/>
      <c r="J72" s="20"/>
      <c r="K72" s="20"/>
    </row>
    <row r="73" spans="2:11">
      <c r="B73" s="20"/>
      <c r="C73" s="20"/>
      <c r="D73" s="20"/>
      <c r="E73" s="20"/>
      <c r="F73" s="20"/>
      <c r="G73" s="20"/>
      <c r="H73" s="20"/>
      <c r="I73" s="20"/>
      <c r="J73" s="20"/>
      <c r="K73" s="20"/>
    </row>
    <row r="74" spans="2:11">
      <c r="B74" s="20"/>
      <c r="C74" s="20"/>
      <c r="D74" s="20"/>
      <c r="E74" s="20"/>
      <c r="F74" s="20"/>
      <c r="G74" s="20"/>
      <c r="H74" s="20"/>
      <c r="I74" s="20"/>
      <c r="J74" s="20"/>
      <c r="K74" s="20"/>
    </row>
    <row r="75" spans="2:11">
      <c r="B75" s="20"/>
      <c r="C75" s="20"/>
      <c r="D75" s="20"/>
      <c r="E75" s="20"/>
      <c r="F75" s="20"/>
      <c r="G75" s="20"/>
      <c r="H75" s="20"/>
      <c r="I75" s="20"/>
      <c r="J75" s="20"/>
      <c r="K75" s="20"/>
    </row>
    <row r="76" spans="2:11">
      <c r="B76" s="20" t="s">
        <v>458</v>
      </c>
      <c r="C76" s="20"/>
      <c r="D76" s="20"/>
      <c r="E76" s="20"/>
      <c r="F76" s="20"/>
      <c r="G76" s="20"/>
      <c r="H76" s="20"/>
      <c r="I76" s="20"/>
      <c r="J76" s="20"/>
      <c r="K76" s="20"/>
    </row>
    <row r="77" spans="2:11">
      <c r="B77" s="20"/>
      <c r="C77" s="20"/>
      <c r="D77" s="20"/>
      <c r="E77" s="20"/>
      <c r="F77" s="20"/>
      <c r="G77" s="20"/>
      <c r="H77" s="20"/>
      <c r="I77" s="20"/>
      <c r="J77" s="20"/>
      <c r="K77" s="20"/>
    </row>
    <row r="78" spans="2:11">
      <c r="B78" s="20"/>
      <c r="C78" s="20"/>
      <c r="D78" s="20"/>
      <c r="E78" s="20"/>
      <c r="F78" s="20"/>
      <c r="G78" s="20"/>
      <c r="H78" s="20"/>
      <c r="I78" s="20"/>
      <c r="J78" s="20"/>
      <c r="K78" s="20"/>
    </row>
    <row r="79" spans="2:11">
      <c r="B79" s="20"/>
      <c r="C79" s="20"/>
      <c r="D79" s="20"/>
      <c r="E79" s="20"/>
      <c r="F79" s="20"/>
      <c r="G79" s="20"/>
      <c r="H79" s="20"/>
      <c r="I79" s="20"/>
      <c r="J79" s="20"/>
      <c r="K79" s="20"/>
    </row>
    <row r="80" spans="2:11">
      <c r="B80" s="20"/>
      <c r="C80" s="20" t="s">
        <v>461</v>
      </c>
      <c r="D80" s="20"/>
      <c r="E80" s="20"/>
      <c r="F80" s="20"/>
      <c r="G80" s="20"/>
      <c r="H80" s="20"/>
      <c r="I80" s="20"/>
      <c r="J80" s="20"/>
      <c r="K80" s="20"/>
    </row>
    <row r="81" spans="2:11">
      <c r="B81" s="20"/>
      <c r="C81" s="20"/>
      <c r="D81" s="20"/>
      <c r="E81" s="20"/>
      <c r="F81" s="20"/>
      <c r="G81" s="20"/>
      <c r="H81" s="20"/>
      <c r="I81" s="20"/>
      <c r="J81" s="20"/>
      <c r="K81" s="20"/>
    </row>
    <row r="82" spans="2:11">
      <c r="B82" s="20"/>
      <c r="C82" s="20" t="s">
        <v>462</v>
      </c>
      <c r="D82" s="20"/>
      <c r="E82" s="20"/>
      <c r="F82" s="20"/>
      <c r="G82" s="20"/>
      <c r="H82" s="20"/>
      <c r="I82" s="20"/>
      <c r="J82" s="20"/>
      <c r="K82" s="20"/>
    </row>
    <row r="83" spans="2:11">
      <c r="B83" s="20"/>
      <c r="C83" s="20"/>
      <c r="D83" s="20"/>
      <c r="E83" s="20"/>
      <c r="F83" s="20"/>
      <c r="G83" s="20"/>
      <c r="H83" s="20"/>
      <c r="I83" s="20"/>
      <c r="J83" s="20"/>
      <c r="K83" s="20"/>
    </row>
    <row r="84" spans="2:11">
      <c r="B84" s="20"/>
      <c r="C84" s="20"/>
      <c r="D84" s="20"/>
      <c r="E84" s="20"/>
      <c r="F84" s="20"/>
      <c r="G84" s="20"/>
      <c r="H84" s="20"/>
      <c r="I84" s="20"/>
      <c r="J84" s="20"/>
      <c r="K84" s="20"/>
    </row>
    <row r="85" spans="2:11">
      <c r="B85" s="20"/>
      <c r="C85" s="20"/>
      <c r="D85" s="20"/>
      <c r="E85" s="20"/>
      <c r="F85" s="20"/>
      <c r="G85" s="20"/>
      <c r="H85" s="20"/>
      <c r="I85" s="20"/>
      <c r="J85" s="20"/>
      <c r="K85" s="20"/>
    </row>
    <row r="86" spans="2:11">
      <c r="B86" s="20"/>
      <c r="C86" s="20"/>
      <c r="D86" s="20"/>
      <c r="E86" s="20"/>
      <c r="F86" s="20"/>
      <c r="G86" s="20"/>
      <c r="H86" s="20"/>
      <c r="I86" s="20"/>
      <c r="J86" s="20"/>
      <c r="K86" s="20"/>
    </row>
    <row r="87" spans="2:11">
      <c r="B87" s="20"/>
      <c r="C87" s="20"/>
      <c r="D87" s="20"/>
      <c r="E87" s="20"/>
      <c r="F87" s="20"/>
      <c r="G87" s="20"/>
      <c r="H87" s="20"/>
      <c r="I87" s="20"/>
      <c r="J87" s="20"/>
      <c r="K87" s="20"/>
    </row>
    <row r="88" spans="2:11">
      <c r="B88" s="20"/>
      <c r="C88" s="20"/>
      <c r="D88" s="20"/>
      <c r="E88" s="20"/>
      <c r="F88" s="20"/>
      <c r="G88" s="20"/>
      <c r="H88" s="20"/>
      <c r="I88" s="20"/>
      <c r="J88" s="20"/>
      <c r="K88" s="20"/>
    </row>
    <row r="89" spans="2:11">
      <c r="B89" s="20"/>
      <c r="C89" s="20"/>
      <c r="D89" s="20"/>
      <c r="E89" s="20"/>
      <c r="F89" s="20"/>
      <c r="G89" s="20"/>
      <c r="H89" s="20"/>
      <c r="I89" s="20"/>
      <c r="J89" s="20"/>
      <c r="K89" s="20"/>
    </row>
    <row r="90" spans="2:11">
      <c r="B90" s="20"/>
      <c r="C90" s="20"/>
      <c r="D90" s="20"/>
      <c r="E90" s="20"/>
      <c r="F90" s="20"/>
      <c r="G90" s="20"/>
      <c r="H90" s="20"/>
      <c r="I90" s="20"/>
      <c r="J90" s="20"/>
      <c r="K90" s="20"/>
    </row>
    <row r="91" spans="2:11">
      <c r="B91" s="20"/>
      <c r="C91" s="20"/>
      <c r="D91" s="20"/>
      <c r="E91" s="20"/>
      <c r="F91" s="20"/>
      <c r="G91" s="20"/>
      <c r="H91" s="20"/>
      <c r="I91" s="20"/>
      <c r="J91" s="20"/>
      <c r="K91" s="20"/>
    </row>
    <row r="92" spans="2:11">
      <c r="B92" s="20"/>
      <c r="C92" s="20"/>
      <c r="D92" s="20"/>
      <c r="E92" s="20"/>
      <c r="F92" s="20"/>
      <c r="G92" s="20"/>
      <c r="H92" s="20"/>
      <c r="I92" s="20"/>
      <c r="J92" s="20"/>
      <c r="K92" s="20"/>
    </row>
    <row r="93" spans="2:11">
      <c r="B93" s="20"/>
      <c r="C93" s="20"/>
      <c r="D93" s="20"/>
      <c r="E93" s="20"/>
      <c r="F93" s="20"/>
      <c r="G93" s="20"/>
      <c r="H93" s="20"/>
      <c r="I93" s="20"/>
      <c r="J93" s="20"/>
      <c r="K93" s="20"/>
    </row>
    <row r="94" spans="2:11">
      <c r="B94" s="20"/>
      <c r="C94" s="20"/>
      <c r="D94" s="20"/>
      <c r="E94" s="20"/>
      <c r="F94" s="20"/>
      <c r="G94" s="20"/>
      <c r="H94" s="20"/>
      <c r="I94" s="20"/>
      <c r="J94" s="20"/>
      <c r="K94" s="20"/>
    </row>
    <row r="95" spans="2:11">
      <c r="B95" s="20"/>
      <c r="C95" s="20"/>
      <c r="D95" s="20"/>
      <c r="E95" s="20"/>
      <c r="F95" s="20"/>
      <c r="G95" s="20"/>
      <c r="H95" s="20"/>
      <c r="I95" s="20"/>
      <c r="J95" s="20"/>
      <c r="K95" s="20"/>
    </row>
    <row r="96" spans="2:11">
      <c r="B96" s="20"/>
      <c r="C96" s="20"/>
      <c r="D96" s="20"/>
      <c r="E96" s="20"/>
      <c r="F96" s="20"/>
      <c r="G96" s="20"/>
      <c r="H96" s="20"/>
      <c r="I96" s="20"/>
      <c r="J96" s="20"/>
      <c r="K96" s="20"/>
    </row>
    <row r="97" spans="2:11">
      <c r="B97" s="20"/>
      <c r="C97" s="20"/>
      <c r="D97" s="20"/>
      <c r="E97" s="20"/>
      <c r="F97" s="20"/>
      <c r="G97" s="20"/>
      <c r="H97" s="20"/>
      <c r="I97" s="20"/>
      <c r="J97" s="20"/>
      <c r="K97" s="20"/>
    </row>
    <row r="98" spans="2:11">
      <c r="B98" s="20"/>
      <c r="C98" s="20"/>
      <c r="D98" s="20"/>
      <c r="E98" s="20"/>
      <c r="F98" s="20"/>
      <c r="G98" s="20"/>
      <c r="H98" s="20"/>
      <c r="I98" s="20"/>
      <c r="J98" s="20"/>
      <c r="K98" s="20"/>
    </row>
    <row r="99" spans="2:11">
      <c r="B99" s="20"/>
      <c r="C99" s="20"/>
      <c r="D99" s="20"/>
      <c r="E99" s="20"/>
      <c r="F99" s="20"/>
      <c r="G99" s="20"/>
      <c r="H99" s="20"/>
      <c r="I99" s="20"/>
      <c r="J99" s="20"/>
      <c r="K99" s="20"/>
    </row>
    <row r="100" spans="2:11">
      <c r="B100" s="20"/>
      <c r="C100" s="20"/>
      <c r="D100" s="20"/>
      <c r="E100" s="20"/>
      <c r="F100" s="20"/>
      <c r="G100" s="20"/>
      <c r="H100" s="20"/>
      <c r="I100" s="20"/>
      <c r="J100" s="20"/>
      <c r="K100" s="20"/>
    </row>
    <row r="101" spans="2:11">
      <c r="B101" s="20" t="s">
        <v>458</v>
      </c>
      <c r="C101" s="20"/>
      <c r="D101" s="20"/>
      <c r="E101" s="20"/>
      <c r="F101" s="20"/>
      <c r="G101" s="20"/>
      <c r="H101" s="20"/>
      <c r="I101" s="20"/>
      <c r="J101" s="20"/>
      <c r="K101" s="20"/>
    </row>
    <row r="102" spans="2:11">
      <c r="B102" s="20"/>
      <c r="C102" s="20"/>
      <c r="D102" s="20"/>
      <c r="E102" s="20"/>
      <c r="F102" s="20"/>
      <c r="G102" s="20"/>
      <c r="H102" s="20"/>
      <c r="I102" s="20"/>
      <c r="J102" s="20"/>
      <c r="K102" s="20"/>
    </row>
    <row r="103" spans="2:11">
      <c r="B103" s="20"/>
      <c r="C103" s="20"/>
      <c r="D103" s="20"/>
      <c r="E103" s="20"/>
      <c r="F103" s="20"/>
      <c r="G103" s="20"/>
      <c r="H103" s="20"/>
      <c r="I103" s="20"/>
      <c r="J103" s="20"/>
      <c r="K103" s="20"/>
    </row>
    <row r="104" spans="2:11">
      <c r="B104" s="20"/>
      <c r="C104" s="20"/>
      <c r="D104" s="20"/>
      <c r="E104" s="20"/>
      <c r="F104" s="20"/>
      <c r="G104" s="20"/>
      <c r="H104" s="20"/>
      <c r="I104" s="20"/>
      <c r="J104" s="20"/>
      <c r="K104" s="20"/>
    </row>
    <row r="105" spans="2:11">
      <c r="B105" s="20"/>
      <c r="C105" s="20"/>
      <c r="D105" s="20"/>
      <c r="E105" s="20"/>
      <c r="F105" s="20"/>
      <c r="G105" s="20"/>
      <c r="H105" s="20"/>
      <c r="I105" s="20"/>
      <c r="J105" s="20"/>
      <c r="K105" s="20"/>
    </row>
    <row r="106" spans="2:11">
      <c r="B106" s="20"/>
      <c r="C106" s="20"/>
      <c r="D106" s="20"/>
      <c r="E106" s="20"/>
      <c r="F106" s="20"/>
      <c r="G106" s="20"/>
      <c r="H106" s="20"/>
      <c r="I106" s="20"/>
      <c r="J106" s="20"/>
      <c r="K106" s="20"/>
    </row>
    <row r="107" spans="2:11">
      <c r="B107" s="20"/>
      <c r="C107" s="20"/>
      <c r="D107" s="20"/>
      <c r="E107" s="20"/>
      <c r="F107" s="20"/>
      <c r="G107" s="20"/>
      <c r="H107" s="20"/>
      <c r="I107" s="20"/>
      <c r="J107" s="20"/>
      <c r="K107" s="20"/>
    </row>
    <row r="108" spans="2:11">
      <c r="B108" s="20"/>
      <c r="C108" s="20"/>
      <c r="D108" s="20"/>
      <c r="E108" s="20"/>
      <c r="F108" s="20"/>
      <c r="G108" s="20"/>
      <c r="H108" s="20"/>
      <c r="I108" s="20"/>
      <c r="J108" s="20"/>
      <c r="K108" s="20"/>
    </row>
    <row r="109" spans="2:11">
      <c r="B109" s="20"/>
      <c r="C109" s="20"/>
      <c r="D109" s="20"/>
      <c r="E109" s="20"/>
      <c r="F109" s="20"/>
      <c r="G109" s="20"/>
      <c r="H109" s="20"/>
      <c r="I109" s="20"/>
      <c r="J109" s="20"/>
      <c r="K109" s="20"/>
    </row>
    <row r="110" spans="2:11">
      <c r="B110" s="20"/>
      <c r="C110" s="20"/>
      <c r="D110" s="20"/>
      <c r="E110" s="20"/>
      <c r="F110" s="20"/>
      <c r="G110" s="20"/>
      <c r="H110" s="20"/>
      <c r="I110" s="20"/>
      <c r="J110" s="20"/>
      <c r="K110" s="20"/>
    </row>
    <row r="111" spans="2:11">
      <c r="B111" s="20"/>
      <c r="C111" s="20"/>
      <c r="D111" s="20"/>
      <c r="E111" s="20"/>
      <c r="F111" s="20"/>
      <c r="G111" s="20"/>
      <c r="H111" s="20"/>
      <c r="I111" s="20"/>
      <c r="J111" s="20"/>
      <c r="K111" s="20"/>
    </row>
    <row r="112" spans="2:11">
      <c r="B112" s="20"/>
      <c r="C112" s="20"/>
      <c r="D112" s="20"/>
      <c r="E112" s="20"/>
      <c r="F112" s="20"/>
      <c r="G112" s="20"/>
      <c r="H112" s="20"/>
      <c r="I112" s="20"/>
      <c r="J112" s="20"/>
      <c r="K112" s="20"/>
    </row>
    <row r="113" spans="2:11">
      <c r="B113" s="20"/>
      <c r="C113" s="20"/>
      <c r="D113" s="20"/>
      <c r="E113" s="20"/>
      <c r="F113" s="20"/>
      <c r="G113" s="20"/>
      <c r="H113" s="20"/>
      <c r="I113" s="20"/>
      <c r="J113" s="20"/>
      <c r="K113" s="20"/>
    </row>
    <row r="114" spans="2:11">
      <c r="B114" s="20"/>
      <c r="C114" s="20"/>
      <c r="D114" s="20"/>
      <c r="E114" s="20"/>
      <c r="F114" s="20"/>
      <c r="G114" s="20"/>
      <c r="H114" s="20"/>
      <c r="I114" s="20"/>
      <c r="J114" s="20"/>
      <c r="K114" s="20"/>
    </row>
    <row r="115" spans="2:11">
      <c r="B115" s="20"/>
      <c r="C115" s="20"/>
      <c r="D115" s="20"/>
      <c r="E115" s="20"/>
      <c r="F115" s="20"/>
      <c r="G115" s="20"/>
      <c r="H115" s="20"/>
      <c r="I115" s="20"/>
      <c r="J115" s="20"/>
      <c r="K115" s="20"/>
    </row>
    <row r="116" spans="2:11">
      <c r="B116" s="20"/>
      <c r="C116" s="20"/>
      <c r="D116" s="20"/>
      <c r="E116" s="20"/>
      <c r="F116" s="20"/>
      <c r="G116" s="20"/>
      <c r="H116" s="20"/>
      <c r="I116" s="20"/>
      <c r="J116" s="20"/>
      <c r="K116" s="20"/>
    </row>
    <row r="117" spans="2:11">
      <c r="B117" s="20"/>
      <c r="C117" s="20"/>
      <c r="D117" s="20"/>
      <c r="E117" s="20"/>
      <c r="F117" s="20"/>
      <c r="G117" s="20"/>
      <c r="H117" s="20"/>
      <c r="I117" s="20"/>
      <c r="J117" s="20"/>
      <c r="K117" s="20"/>
    </row>
    <row r="118" spans="2:11">
      <c r="B118" s="20"/>
      <c r="C118" s="20"/>
      <c r="D118" s="20"/>
      <c r="E118" s="20"/>
      <c r="F118" s="20"/>
      <c r="G118" s="20"/>
      <c r="H118" s="20"/>
      <c r="I118" s="20"/>
      <c r="J118" s="20"/>
      <c r="K118" s="20"/>
    </row>
    <row r="119" spans="2:11">
      <c r="B119" s="20"/>
      <c r="C119" s="20"/>
      <c r="D119" s="20"/>
      <c r="E119" s="20"/>
      <c r="F119" s="20"/>
      <c r="G119" s="20"/>
      <c r="H119" s="20"/>
      <c r="I119" s="20"/>
      <c r="J119" s="20"/>
      <c r="K119" s="20"/>
    </row>
    <row r="120" spans="2:11">
      <c r="B120" s="20"/>
      <c r="C120" s="20"/>
      <c r="D120" s="20"/>
      <c r="E120" s="20"/>
      <c r="F120" s="20"/>
      <c r="G120" s="20"/>
      <c r="H120" s="20"/>
      <c r="I120" s="20"/>
      <c r="J120" s="20"/>
      <c r="K120" s="20"/>
    </row>
    <row r="121" spans="2:11">
      <c r="B121" s="20"/>
      <c r="C121" s="20"/>
      <c r="D121" s="20"/>
      <c r="E121" s="20"/>
      <c r="F121" s="20"/>
      <c r="G121" s="20"/>
      <c r="H121" s="20"/>
      <c r="I121" s="20"/>
      <c r="J121" s="20"/>
      <c r="K121" s="20"/>
    </row>
    <row r="122" spans="2:11">
      <c r="B122" s="20"/>
      <c r="C122" s="20"/>
      <c r="D122" s="20"/>
      <c r="E122" s="20"/>
      <c r="F122" s="20"/>
      <c r="G122" s="20"/>
      <c r="H122" s="20"/>
      <c r="I122" s="20"/>
      <c r="J122" s="20"/>
      <c r="K122" s="20"/>
    </row>
    <row r="123" spans="2:11">
      <c r="B123" s="20"/>
      <c r="C123" s="20"/>
      <c r="D123" s="20"/>
      <c r="E123" s="20"/>
      <c r="F123" s="20"/>
      <c r="G123" s="20"/>
      <c r="H123" s="20"/>
      <c r="I123" s="20"/>
      <c r="J123" s="20"/>
      <c r="K123" s="20"/>
    </row>
    <row r="124" spans="2:11">
      <c r="B124" s="20"/>
      <c r="C124" s="20"/>
      <c r="D124" s="20"/>
      <c r="E124" s="20"/>
      <c r="F124" s="20"/>
      <c r="G124" s="20"/>
      <c r="H124" s="20"/>
      <c r="I124" s="20"/>
      <c r="J124" s="20"/>
      <c r="K124" s="20"/>
    </row>
    <row r="125" spans="2:11">
      <c r="B125" s="20"/>
      <c r="C125" s="20"/>
      <c r="D125" s="20"/>
      <c r="E125" s="20"/>
      <c r="F125" s="20"/>
      <c r="G125" s="20"/>
      <c r="H125" s="20"/>
      <c r="I125" s="20"/>
      <c r="J125" s="20"/>
      <c r="K125" s="20"/>
    </row>
    <row r="126" spans="2:11">
      <c r="B126" s="20"/>
      <c r="C126" s="20"/>
      <c r="D126" s="20"/>
      <c r="E126" s="20"/>
      <c r="F126" s="20"/>
      <c r="G126" s="20"/>
      <c r="H126" s="20"/>
      <c r="I126" s="20"/>
      <c r="J126" s="20"/>
      <c r="K126" s="20"/>
    </row>
    <row r="127" spans="2:11">
      <c r="B127" s="20"/>
      <c r="C127" s="20"/>
      <c r="D127" s="20"/>
      <c r="E127" s="20"/>
      <c r="F127" s="20"/>
      <c r="G127" s="20"/>
      <c r="H127" s="20"/>
      <c r="I127" s="20"/>
      <c r="J127" s="20"/>
      <c r="K127" s="20"/>
    </row>
    <row r="128" spans="2:11">
      <c r="B128" s="20"/>
      <c r="C128" s="20"/>
      <c r="D128" s="20"/>
      <c r="E128" s="20"/>
      <c r="F128" s="20"/>
      <c r="G128" s="20"/>
      <c r="H128" s="20"/>
      <c r="I128" s="20"/>
      <c r="J128" s="20"/>
      <c r="K128" s="20"/>
    </row>
    <row r="129" spans="2:11">
      <c r="B129" s="20"/>
      <c r="C129" s="20"/>
      <c r="D129" s="20"/>
      <c r="E129" s="20"/>
      <c r="F129" s="20"/>
      <c r="G129" s="20"/>
      <c r="H129" s="20"/>
      <c r="I129" s="20"/>
      <c r="J129" s="20"/>
      <c r="K129" s="20"/>
    </row>
    <row r="130" spans="2:11">
      <c r="B130" s="20"/>
      <c r="C130" s="20"/>
      <c r="D130" s="20"/>
      <c r="E130" s="20"/>
      <c r="F130" s="20"/>
      <c r="G130" s="20"/>
      <c r="H130" s="20"/>
      <c r="I130" s="20"/>
      <c r="J130" s="20"/>
      <c r="K130" s="20"/>
    </row>
    <row r="131" spans="2:11">
      <c r="B131" s="20"/>
      <c r="C131" s="20"/>
      <c r="D131" s="20"/>
      <c r="E131" s="20"/>
      <c r="F131" s="20"/>
      <c r="G131" s="20"/>
      <c r="H131" s="20"/>
      <c r="I131" s="20"/>
      <c r="J131" s="20"/>
      <c r="K131" s="20"/>
    </row>
    <row r="132" spans="2:11">
      <c r="B132" s="20"/>
      <c r="C132" s="20"/>
      <c r="D132" s="20"/>
      <c r="E132" s="20"/>
      <c r="F132" s="20"/>
      <c r="G132" s="20"/>
      <c r="H132" s="20"/>
      <c r="I132" s="20"/>
      <c r="J132" s="20"/>
      <c r="K132" s="20"/>
    </row>
    <row r="133" spans="2:11">
      <c r="B133" s="20"/>
      <c r="C133" s="20"/>
      <c r="D133" s="20"/>
      <c r="E133" s="20"/>
      <c r="F133" s="20"/>
      <c r="G133" s="20"/>
      <c r="H133" s="20"/>
      <c r="I133" s="20"/>
      <c r="J133" s="20"/>
      <c r="K133" s="20"/>
    </row>
    <row r="134" spans="2:11">
      <c r="B134" s="20"/>
      <c r="C134" s="20"/>
      <c r="D134" s="20"/>
      <c r="E134" s="20"/>
      <c r="F134" s="20"/>
      <c r="G134" s="20"/>
      <c r="H134" s="20"/>
      <c r="I134" s="20"/>
      <c r="J134" s="20"/>
      <c r="K134" s="20"/>
    </row>
    <row r="135" spans="2:11">
      <c r="B135" s="20"/>
      <c r="C135" s="20"/>
      <c r="D135" s="20"/>
      <c r="E135" s="20"/>
      <c r="F135" s="20"/>
      <c r="G135" s="20"/>
      <c r="H135" s="20"/>
      <c r="I135" s="20"/>
      <c r="J135" s="20"/>
      <c r="K135" s="20"/>
    </row>
    <row r="136" spans="2:11">
      <c r="B136" s="20"/>
      <c r="C136" s="20"/>
      <c r="D136" s="20"/>
      <c r="E136" s="20"/>
      <c r="F136" s="20"/>
      <c r="G136" s="20"/>
      <c r="H136" s="20"/>
      <c r="I136" s="20"/>
      <c r="J136" s="20"/>
      <c r="K136" s="20"/>
    </row>
    <row r="137" spans="2:11">
      <c r="B137" s="20"/>
      <c r="C137" s="20"/>
      <c r="D137" s="20"/>
      <c r="E137" s="20"/>
      <c r="F137" s="20"/>
      <c r="G137" s="20"/>
      <c r="H137" s="20"/>
      <c r="I137" s="20"/>
      <c r="J137" s="20"/>
      <c r="K137" s="20"/>
    </row>
    <row r="138" spans="2:11">
      <c r="B138" s="20"/>
      <c r="C138" s="20"/>
      <c r="D138" s="20"/>
      <c r="E138" s="20"/>
      <c r="F138" s="20"/>
      <c r="G138" s="20"/>
      <c r="H138" s="20"/>
      <c r="I138" s="20"/>
      <c r="J138" s="20"/>
      <c r="K138" s="20"/>
    </row>
    <row r="139" spans="2:11">
      <c r="B139" s="20"/>
      <c r="C139" s="20"/>
      <c r="D139" s="20"/>
      <c r="E139" s="20"/>
      <c r="F139" s="20"/>
      <c r="G139" s="20"/>
      <c r="H139" s="20"/>
      <c r="I139" s="20"/>
      <c r="J139" s="20"/>
      <c r="K139" s="20"/>
    </row>
    <row r="140" spans="2:11">
      <c r="B140" s="20"/>
      <c r="C140" s="20"/>
      <c r="D140" s="20"/>
      <c r="E140" s="20"/>
      <c r="F140" s="20"/>
      <c r="G140" s="20"/>
      <c r="H140" s="20"/>
      <c r="I140" s="20"/>
      <c r="J140" s="20"/>
      <c r="K140" s="20"/>
    </row>
    <row r="141" spans="2:11">
      <c r="B141" s="20"/>
      <c r="C141" s="20"/>
      <c r="D141" s="20"/>
      <c r="E141" s="20"/>
      <c r="F141" s="20"/>
      <c r="G141" s="20"/>
      <c r="H141" s="20"/>
      <c r="I141" s="20"/>
      <c r="J141" s="20"/>
      <c r="K141" s="20"/>
    </row>
    <row r="142" spans="2:11">
      <c r="B142" s="20"/>
      <c r="C142" s="20"/>
      <c r="D142" s="20"/>
      <c r="E142" s="20"/>
      <c r="F142" s="20"/>
      <c r="G142" s="20"/>
      <c r="H142" s="20"/>
      <c r="I142" s="20"/>
      <c r="J142" s="20"/>
      <c r="K142" s="20"/>
    </row>
    <row r="143" spans="2:11">
      <c r="B143" s="20"/>
      <c r="C143" s="20"/>
      <c r="D143" s="20"/>
      <c r="E143" s="20"/>
      <c r="F143" s="20"/>
      <c r="G143" s="20"/>
      <c r="H143" s="20"/>
      <c r="I143" s="20"/>
      <c r="J143" s="20"/>
      <c r="K143" s="20"/>
    </row>
    <row r="144" spans="2:11">
      <c r="B144" s="20"/>
      <c r="C144" s="20"/>
      <c r="D144" s="20"/>
      <c r="E144" s="20"/>
      <c r="F144" s="20"/>
      <c r="G144" s="20"/>
      <c r="H144" s="20"/>
      <c r="I144" s="20"/>
      <c r="J144" s="20"/>
      <c r="K144" s="20"/>
    </row>
    <row r="145" spans="2:11">
      <c r="B145" s="20"/>
      <c r="C145" s="20"/>
      <c r="D145" s="20"/>
      <c r="E145" s="20"/>
      <c r="F145" s="20"/>
      <c r="G145" s="20"/>
      <c r="H145" s="20"/>
      <c r="I145" s="20"/>
      <c r="J145" s="20"/>
      <c r="K145" s="20"/>
    </row>
    <row r="146" spans="2:11">
      <c r="B146" s="20"/>
      <c r="C146" s="20"/>
      <c r="D146" s="20"/>
      <c r="E146" s="20"/>
      <c r="F146" s="20"/>
      <c r="G146" s="20"/>
      <c r="H146" s="20"/>
      <c r="I146" s="20"/>
      <c r="J146" s="20"/>
      <c r="K146" s="20"/>
    </row>
    <row r="147" spans="2:11">
      <c r="B147" s="20"/>
      <c r="C147" s="20"/>
      <c r="D147" s="20"/>
      <c r="E147" s="20"/>
      <c r="F147" s="20"/>
      <c r="G147" s="20"/>
      <c r="H147" s="20"/>
      <c r="I147" s="20"/>
      <c r="J147" s="20"/>
      <c r="K147" s="20"/>
    </row>
    <row r="148" spans="2:11">
      <c r="B148" s="20"/>
      <c r="C148" s="20"/>
      <c r="D148" s="20"/>
      <c r="E148" s="20"/>
      <c r="F148" s="20"/>
      <c r="G148" s="20"/>
      <c r="H148" s="20"/>
      <c r="I148" s="20"/>
      <c r="J148" s="20"/>
      <c r="K148" s="20"/>
    </row>
    <row r="149" spans="2:11">
      <c r="B149" s="20"/>
      <c r="C149" s="20"/>
      <c r="D149" s="20"/>
      <c r="E149" s="20"/>
      <c r="F149" s="20"/>
      <c r="G149" s="20"/>
      <c r="H149" s="20"/>
      <c r="I149" s="20"/>
      <c r="J149" s="20"/>
      <c r="K149" s="20"/>
    </row>
    <row r="150" spans="2:11">
      <c r="B150" s="20"/>
      <c r="C150" s="20"/>
      <c r="D150" s="20"/>
      <c r="E150" s="20"/>
      <c r="F150" s="20"/>
      <c r="G150" s="20"/>
      <c r="H150" s="20"/>
      <c r="I150" s="20"/>
      <c r="J150" s="20"/>
      <c r="K150" s="20"/>
    </row>
    <row r="151" spans="2:11">
      <c r="B151" s="20"/>
      <c r="C151" s="20"/>
      <c r="D151" s="20"/>
      <c r="E151" s="20"/>
      <c r="F151" s="20"/>
      <c r="G151" s="20"/>
      <c r="H151" s="20"/>
      <c r="I151" s="20"/>
      <c r="J151" s="20"/>
      <c r="K151" s="20"/>
    </row>
    <row r="152" spans="2:11">
      <c r="B152" s="20"/>
      <c r="C152" s="20"/>
      <c r="D152" s="20"/>
      <c r="E152" s="20"/>
      <c r="F152" s="20"/>
      <c r="G152" s="20"/>
      <c r="H152" s="20"/>
      <c r="I152" s="20"/>
      <c r="J152" s="20"/>
      <c r="K152" s="20"/>
    </row>
    <row r="153" spans="2:11">
      <c r="B153" s="20"/>
      <c r="C153" s="20"/>
      <c r="D153" s="20"/>
      <c r="E153" s="20"/>
      <c r="F153" s="20"/>
      <c r="G153" s="20"/>
      <c r="H153" s="20"/>
      <c r="I153" s="20"/>
      <c r="J153" s="20"/>
      <c r="K153" s="20"/>
    </row>
    <row r="154" spans="2:11">
      <c r="B154" s="20"/>
      <c r="C154" s="20"/>
      <c r="D154" s="20"/>
      <c r="E154" s="20"/>
      <c r="F154" s="20"/>
      <c r="G154" s="20"/>
      <c r="H154" s="20"/>
      <c r="I154" s="20"/>
      <c r="J154" s="20"/>
      <c r="K154" s="20"/>
    </row>
    <row r="155" spans="2:11">
      <c r="B155" s="20"/>
      <c r="C155" s="20"/>
      <c r="D155" s="20"/>
      <c r="E155" s="20"/>
      <c r="F155" s="20"/>
      <c r="G155" s="20"/>
      <c r="H155" s="20"/>
      <c r="I155" s="20"/>
      <c r="J155" s="20"/>
      <c r="K155" s="20"/>
    </row>
    <row r="156" spans="2:11">
      <c r="B156" s="20"/>
      <c r="C156" s="20"/>
      <c r="D156" s="20"/>
      <c r="E156" s="20"/>
      <c r="F156" s="20"/>
      <c r="G156" s="20"/>
      <c r="H156" s="20"/>
      <c r="I156" s="20"/>
      <c r="J156" s="20"/>
      <c r="K156" s="20"/>
    </row>
    <row r="157" spans="2:11">
      <c r="B157" s="20"/>
      <c r="C157" s="20"/>
      <c r="D157" s="20"/>
      <c r="E157" s="20"/>
      <c r="F157" s="20"/>
      <c r="G157" s="20"/>
      <c r="H157" s="20"/>
      <c r="I157" s="20"/>
      <c r="J157" s="20"/>
      <c r="K157" s="20"/>
    </row>
    <row r="158" spans="2:11">
      <c r="B158" s="20"/>
      <c r="C158" s="20"/>
      <c r="D158" s="20"/>
      <c r="E158" s="20"/>
      <c r="F158" s="20"/>
      <c r="G158" s="20"/>
      <c r="H158" s="20"/>
      <c r="I158" s="20"/>
      <c r="J158" s="20"/>
      <c r="K158" s="20"/>
    </row>
    <row r="159" spans="2:11">
      <c r="B159" s="20"/>
      <c r="C159" s="20"/>
      <c r="D159" s="20"/>
      <c r="E159" s="20"/>
      <c r="F159" s="20"/>
      <c r="G159" s="20"/>
      <c r="H159" s="20"/>
      <c r="I159" s="20"/>
      <c r="J159" s="20"/>
      <c r="K159" s="20"/>
    </row>
    <row r="160" spans="2:11">
      <c r="B160" s="20"/>
      <c r="C160" s="20"/>
      <c r="D160" s="20"/>
      <c r="E160" s="20"/>
      <c r="F160" s="20"/>
      <c r="G160" s="20"/>
      <c r="H160" s="20"/>
      <c r="I160" s="20"/>
      <c r="J160" s="20"/>
      <c r="K160" s="20"/>
    </row>
    <row r="161" spans="2:11">
      <c r="B161" s="20"/>
      <c r="C161" s="20"/>
      <c r="D161" s="20"/>
      <c r="E161" s="20"/>
      <c r="F161" s="20"/>
      <c r="G161" s="20"/>
      <c r="H161" s="20"/>
      <c r="I161" s="20"/>
      <c r="J161" s="20"/>
      <c r="K161" s="20"/>
    </row>
    <row r="162" spans="2:11">
      <c r="B162" s="20"/>
      <c r="C162" s="20"/>
      <c r="D162" s="20"/>
      <c r="E162" s="20"/>
      <c r="F162" s="20"/>
      <c r="G162" s="20"/>
      <c r="H162" s="20"/>
      <c r="I162" s="20"/>
      <c r="J162" s="20"/>
      <c r="K162" s="20"/>
    </row>
    <row r="163" spans="2:11">
      <c r="B163" s="20"/>
      <c r="C163" s="20"/>
      <c r="D163" s="20"/>
      <c r="E163" s="20"/>
      <c r="F163" s="20"/>
      <c r="G163" s="20"/>
      <c r="H163" s="20"/>
      <c r="I163" s="20"/>
      <c r="J163" s="20"/>
      <c r="K163" s="20"/>
    </row>
    <row r="164" spans="2:11">
      <c r="B164" s="20"/>
      <c r="C164" s="20"/>
      <c r="D164" s="20"/>
      <c r="E164" s="20"/>
      <c r="F164" s="20"/>
      <c r="G164" s="20"/>
      <c r="H164" s="20"/>
      <c r="I164" s="20"/>
      <c r="J164" s="20"/>
      <c r="K164" s="20"/>
    </row>
    <row r="165" spans="2:11">
      <c r="B165" s="20"/>
      <c r="C165" s="20"/>
      <c r="D165" s="20"/>
      <c r="E165" s="20"/>
      <c r="F165" s="20"/>
      <c r="G165" s="20"/>
      <c r="H165" s="20"/>
      <c r="I165" s="20"/>
      <c r="J165" s="20"/>
      <c r="K165" s="20"/>
    </row>
    <row r="166" spans="2:11">
      <c r="B166" s="20"/>
      <c r="C166" s="20"/>
      <c r="D166" s="20"/>
      <c r="E166" s="20"/>
      <c r="F166" s="20"/>
      <c r="G166" s="20"/>
      <c r="H166" s="20"/>
      <c r="I166" s="20"/>
      <c r="J166" s="20"/>
      <c r="K166" s="20"/>
    </row>
    <row r="167" spans="2:11">
      <c r="B167" s="20"/>
      <c r="C167" s="20"/>
      <c r="D167" s="20"/>
      <c r="E167" s="20"/>
      <c r="F167" s="20"/>
      <c r="G167" s="20"/>
      <c r="H167" s="20"/>
      <c r="I167" s="20"/>
      <c r="J167" s="20"/>
      <c r="K167" s="20"/>
    </row>
    <row r="168" spans="2:11">
      <c r="B168" s="20"/>
      <c r="C168" s="20"/>
      <c r="D168" s="20"/>
      <c r="E168" s="20"/>
      <c r="F168" s="20"/>
      <c r="G168" s="20"/>
      <c r="H168" s="20"/>
      <c r="I168" s="20"/>
      <c r="J168" s="20"/>
      <c r="K168" s="20"/>
    </row>
    <row r="169" spans="2:11">
      <c r="B169" s="20"/>
      <c r="C169" s="20"/>
      <c r="D169" s="20"/>
      <c r="E169" s="20"/>
      <c r="F169" s="20"/>
      <c r="G169" s="20"/>
      <c r="H169" s="20"/>
      <c r="I169" s="20"/>
      <c r="J169" s="20"/>
      <c r="K169" s="20"/>
    </row>
    <row r="170" spans="2:11">
      <c r="B170" s="20"/>
      <c r="C170" s="20"/>
      <c r="D170" s="20"/>
      <c r="E170" s="20"/>
      <c r="F170" s="20"/>
      <c r="G170" s="20"/>
      <c r="H170" s="20"/>
      <c r="I170" s="20"/>
      <c r="J170" s="20"/>
      <c r="K170" s="20"/>
    </row>
    <row r="171" spans="2:11">
      <c r="B171" s="20"/>
      <c r="C171" s="20"/>
      <c r="D171" s="20"/>
      <c r="E171" s="20"/>
      <c r="F171" s="20"/>
      <c r="G171" s="20"/>
      <c r="H171" s="20"/>
      <c r="I171" s="20"/>
      <c r="J171" s="20"/>
      <c r="K171" s="20"/>
    </row>
    <row r="172" spans="2:11"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2:11"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2:11"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2:11">
      <c r="B175" s="20"/>
      <c r="C175" s="20"/>
      <c r="D175" s="20"/>
      <c r="E175" s="20"/>
      <c r="F175" s="20"/>
      <c r="G175" s="20"/>
      <c r="H175" s="20"/>
      <c r="I175" s="20"/>
      <c r="J175" s="20"/>
      <c r="K175" s="20"/>
    </row>
    <row r="176" spans="2:11">
      <c r="B176" s="20"/>
      <c r="C176" s="20"/>
      <c r="D176" s="20"/>
      <c r="E176" s="20"/>
      <c r="F176" s="20"/>
      <c r="G176" s="20"/>
      <c r="H176" s="20"/>
      <c r="I176" s="20"/>
      <c r="J176" s="20"/>
      <c r="K176" s="20"/>
    </row>
    <row r="177" spans="2:11">
      <c r="B177" s="20"/>
      <c r="C177" s="20"/>
      <c r="D177" s="20"/>
      <c r="E177" s="20"/>
      <c r="F177" s="20"/>
      <c r="G177" s="20"/>
      <c r="H177" s="20"/>
      <c r="I177" s="20"/>
      <c r="J177" s="20"/>
      <c r="K177" s="20"/>
    </row>
    <row r="178" spans="2:11">
      <c r="B178" s="20"/>
      <c r="C178" s="20"/>
      <c r="D178" s="20"/>
      <c r="E178" s="20"/>
      <c r="F178" s="20"/>
      <c r="G178" s="20"/>
      <c r="H178" s="20"/>
      <c r="I178" s="20"/>
      <c r="J178" s="20"/>
      <c r="K178" s="20"/>
    </row>
    <row r="179" spans="2:11">
      <c r="B179" s="20"/>
      <c r="C179" s="20"/>
      <c r="D179" s="20"/>
      <c r="E179" s="20"/>
      <c r="F179" s="20"/>
      <c r="G179" s="20"/>
      <c r="H179" s="20"/>
      <c r="I179" s="20"/>
      <c r="J179" s="20"/>
      <c r="K179" s="20"/>
    </row>
    <row r="180" spans="2:11">
      <c r="B180" s="20"/>
      <c r="C180" s="20"/>
      <c r="D180" s="20"/>
      <c r="E180" s="20"/>
      <c r="F180" s="20"/>
      <c r="G180" s="20"/>
      <c r="H180" s="20"/>
      <c r="I180" s="20"/>
      <c r="J180" s="20"/>
      <c r="K180" s="20"/>
    </row>
    <row r="181" spans="2:11">
      <c r="B181" s="20"/>
      <c r="C181" s="20"/>
      <c r="D181" s="20"/>
      <c r="E181" s="20"/>
      <c r="F181" s="20"/>
      <c r="G181" s="20"/>
      <c r="H181" s="20"/>
      <c r="I181" s="20"/>
      <c r="J181" s="20"/>
      <c r="K181" s="20"/>
    </row>
    <row r="182" spans="2:11">
      <c r="B182" s="20"/>
      <c r="C182" s="20"/>
      <c r="D182" s="20"/>
      <c r="E182" s="20"/>
      <c r="F182" s="20"/>
      <c r="G182" s="20"/>
      <c r="H182" s="20"/>
      <c r="I182" s="20"/>
      <c r="J182" s="20"/>
      <c r="K182" s="20"/>
    </row>
    <row r="183" spans="2:11">
      <c r="B183" s="20"/>
      <c r="C183" s="20"/>
      <c r="D183" s="20"/>
      <c r="E183" s="20"/>
      <c r="F183" s="20"/>
      <c r="G183" s="20"/>
      <c r="H183" s="20"/>
      <c r="I183" s="20"/>
      <c r="J183" s="20"/>
      <c r="K183" s="20"/>
    </row>
    <row r="184" spans="2:11">
      <c r="B184" s="20"/>
      <c r="C184" s="20"/>
      <c r="D184" s="20"/>
      <c r="E184" s="20"/>
      <c r="F184" s="20"/>
      <c r="G184" s="20"/>
      <c r="H184" s="20"/>
      <c r="I184" s="20"/>
      <c r="J184" s="20"/>
      <c r="K184" s="20"/>
    </row>
    <row r="185" spans="2:11">
      <c r="B185" s="20"/>
      <c r="C185" s="20"/>
      <c r="D185" s="20"/>
      <c r="E185" s="20"/>
      <c r="F185" s="20"/>
      <c r="G185" s="20"/>
      <c r="H185" s="20"/>
      <c r="I185" s="20"/>
      <c r="J185" s="20"/>
      <c r="K185" s="20"/>
    </row>
    <row r="186" spans="2:11">
      <c r="B186" s="20"/>
      <c r="C186" s="20"/>
      <c r="D186" s="20"/>
      <c r="E186" s="20"/>
      <c r="F186" s="20"/>
      <c r="G186" s="20"/>
      <c r="H186" s="20"/>
      <c r="I186" s="20"/>
      <c r="J186" s="20"/>
      <c r="K186" s="20"/>
    </row>
    <row r="187" spans="2:11">
      <c r="B187" s="20"/>
      <c r="C187" s="20"/>
      <c r="D187" s="20"/>
      <c r="E187" s="20"/>
      <c r="F187" s="20"/>
      <c r="G187" s="20"/>
      <c r="H187" s="20"/>
      <c r="I187" s="20"/>
      <c r="J187" s="20"/>
      <c r="K187" s="20"/>
    </row>
    <row r="188" spans="2:11">
      <c r="B188" s="20"/>
      <c r="C188" s="20"/>
      <c r="D188" s="20"/>
      <c r="E188" s="20"/>
      <c r="F188" s="20"/>
      <c r="G188" s="20"/>
      <c r="H188" s="20"/>
      <c r="I188" s="20"/>
      <c r="J188" s="20"/>
      <c r="K188" s="20"/>
    </row>
    <row r="189" spans="2:11">
      <c r="B189" s="20"/>
      <c r="C189" s="20"/>
      <c r="D189" s="20"/>
      <c r="E189" s="20"/>
      <c r="F189" s="20"/>
      <c r="G189" s="20"/>
      <c r="H189" s="20"/>
      <c r="I189" s="20"/>
      <c r="J189" s="20"/>
      <c r="K189" s="20"/>
    </row>
    <row r="190" spans="2:11">
      <c r="B190" s="20"/>
      <c r="C190" s="20"/>
      <c r="D190" s="20"/>
      <c r="E190" s="20"/>
      <c r="F190" s="20"/>
      <c r="G190" s="20"/>
      <c r="H190" s="20"/>
      <c r="I190" s="20"/>
      <c r="J190" s="20"/>
      <c r="K190" s="20"/>
    </row>
    <row r="191" spans="2:11">
      <c r="B191" s="20"/>
      <c r="C191" s="20"/>
      <c r="D191" s="20"/>
      <c r="E191" s="20"/>
      <c r="F191" s="20"/>
      <c r="G191" s="20"/>
      <c r="H191" s="20"/>
      <c r="I191" s="20"/>
      <c r="J191" s="20"/>
      <c r="K191" s="20"/>
    </row>
    <row r="192" spans="2:11">
      <c r="B192" s="20"/>
      <c r="C192" s="20"/>
      <c r="D192" s="20"/>
      <c r="E192" s="20"/>
      <c r="F192" s="20"/>
      <c r="G192" s="20"/>
      <c r="H192" s="20"/>
      <c r="I192" s="20"/>
      <c r="J192" s="20"/>
      <c r="K192" s="20"/>
    </row>
    <row r="193" spans="2:11">
      <c r="B193" s="20"/>
      <c r="C193" s="20"/>
      <c r="D193" s="20"/>
      <c r="E193" s="20"/>
      <c r="F193" s="20"/>
      <c r="G193" s="20"/>
      <c r="H193" s="20"/>
      <c r="I193" s="20"/>
      <c r="J193" s="20"/>
      <c r="K193" s="20"/>
    </row>
    <row r="194" spans="2:11">
      <c r="B194" s="20"/>
      <c r="C194" s="20"/>
      <c r="D194" s="20"/>
      <c r="E194" s="20"/>
      <c r="F194" s="20"/>
      <c r="G194" s="20"/>
      <c r="H194" s="20"/>
      <c r="I194" s="20"/>
      <c r="J194" s="20"/>
      <c r="K194" s="20"/>
    </row>
    <row r="195" spans="2:11">
      <c r="B195" s="20"/>
      <c r="C195" s="20"/>
      <c r="D195" s="20"/>
      <c r="E195" s="20"/>
      <c r="F195" s="20"/>
      <c r="G195" s="20"/>
      <c r="H195" s="20"/>
      <c r="I195" s="20"/>
      <c r="J195" s="20"/>
      <c r="K195" s="20"/>
    </row>
    <row r="196" spans="2:11">
      <c r="B196" s="20"/>
      <c r="C196" s="20"/>
      <c r="D196" s="20"/>
      <c r="E196" s="20"/>
      <c r="F196" s="20"/>
      <c r="G196" s="20"/>
      <c r="H196" s="20"/>
      <c r="I196" s="20"/>
      <c r="J196" s="20"/>
      <c r="K196" s="20"/>
    </row>
    <row r="197" spans="2:11">
      <c r="B197" s="20"/>
      <c r="C197" s="20"/>
      <c r="D197" s="20"/>
      <c r="E197" s="20"/>
      <c r="F197" s="20"/>
      <c r="G197" s="20"/>
      <c r="H197" s="20"/>
      <c r="I197" s="20"/>
      <c r="J197" s="20"/>
      <c r="K197" s="20"/>
    </row>
    <row r="198" spans="2:11">
      <c r="B198" s="20"/>
      <c r="C198" s="20"/>
      <c r="D198" s="20"/>
      <c r="E198" s="20"/>
      <c r="F198" s="20"/>
      <c r="G198" s="20"/>
      <c r="H198" s="20"/>
      <c r="I198" s="20"/>
      <c r="J198" s="20"/>
      <c r="K198" s="20"/>
    </row>
    <row r="199" spans="2:11">
      <c r="B199" s="20"/>
      <c r="C199" s="20"/>
      <c r="D199" s="20"/>
      <c r="E199" s="20"/>
      <c r="F199" s="20"/>
      <c r="G199" s="20"/>
      <c r="H199" s="20"/>
      <c r="I199" s="20"/>
      <c r="J199" s="20"/>
      <c r="K199" s="20"/>
    </row>
    <row r="200" spans="2:11">
      <c r="B200" s="20"/>
      <c r="C200" s="20"/>
      <c r="D200" s="20"/>
      <c r="E200" s="20"/>
      <c r="F200" s="20"/>
      <c r="G200" s="20"/>
      <c r="H200" s="20"/>
      <c r="I200" s="20"/>
      <c r="J200" s="20"/>
      <c r="K200" s="20"/>
    </row>
    <row r="201" spans="2:11">
      <c r="B201" s="20"/>
      <c r="C201" s="20"/>
      <c r="D201" s="20"/>
      <c r="E201" s="20"/>
      <c r="F201" s="20"/>
      <c r="G201" s="20"/>
      <c r="H201" s="20"/>
      <c r="I201" s="20"/>
      <c r="J201" s="20"/>
      <c r="K201" s="20"/>
    </row>
    <row r="202" spans="2:11">
      <c r="B202" s="20"/>
      <c r="C202" s="20"/>
      <c r="D202" s="20"/>
      <c r="E202" s="20"/>
      <c r="F202" s="20"/>
      <c r="G202" s="20"/>
      <c r="H202" s="20"/>
      <c r="I202" s="20"/>
      <c r="J202" s="20"/>
      <c r="K202" s="20"/>
    </row>
    <row r="203" spans="2:11">
      <c r="B203" s="20"/>
      <c r="C203" s="20"/>
      <c r="D203" s="20"/>
      <c r="E203" s="20"/>
      <c r="F203" s="20"/>
      <c r="G203" s="20"/>
      <c r="H203" s="20"/>
      <c r="I203" s="20"/>
      <c r="J203" s="20"/>
      <c r="K203" s="20"/>
    </row>
    <row r="204" spans="2:11">
      <c r="B204" s="20"/>
      <c r="C204" s="20"/>
      <c r="D204" s="20"/>
      <c r="E204" s="20"/>
      <c r="F204" s="20"/>
      <c r="G204" s="20"/>
      <c r="H204" s="20"/>
      <c r="I204" s="20"/>
      <c r="J204" s="20"/>
      <c r="K204" s="20"/>
    </row>
    <row r="205" spans="2:11">
      <c r="B205" s="20"/>
      <c r="C205" s="20"/>
      <c r="D205" s="20"/>
      <c r="E205" s="20"/>
      <c r="F205" s="20"/>
      <c r="G205" s="20"/>
      <c r="H205" s="20"/>
      <c r="I205" s="20"/>
      <c r="J205" s="20"/>
      <c r="K205" s="20"/>
    </row>
    <row r="206" spans="2:11">
      <c r="B206" s="20"/>
      <c r="C206" s="20"/>
      <c r="D206" s="20"/>
      <c r="E206" s="20"/>
      <c r="F206" s="20"/>
      <c r="G206" s="20"/>
      <c r="H206" s="20"/>
      <c r="I206" s="20"/>
      <c r="J206" s="20"/>
      <c r="K206" s="20"/>
    </row>
    <row r="207" spans="2:11">
      <c r="B207" s="20"/>
      <c r="C207" s="20"/>
      <c r="D207" s="20"/>
      <c r="E207" s="20"/>
      <c r="F207" s="20"/>
      <c r="G207" s="20"/>
      <c r="H207" s="20"/>
      <c r="I207" s="20"/>
      <c r="J207" s="20"/>
      <c r="K207" s="20"/>
    </row>
    <row r="208" spans="2:11">
      <c r="B208" s="20"/>
      <c r="C208" s="20"/>
      <c r="D208" s="20"/>
      <c r="E208" s="20"/>
      <c r="F208" s="20"/>
      <c r="G208" s="20"/>
      <c r="H208" s="20"/>
      <c r="I208" s="20"/>
      <c r="J208" s="20"/>
      <c r="K208" s="20"/>
    </row>
    <row r="209" spans="2:11">
      <c r="B209" s="20"/>
      <c r="C209" s="20"/>
      <c r="D209" s="20"/>
      <c r="E209" s="20"/>
      <c r="F209" s="20"/>
      <c r="G209" s="20"/>
      <c r="H209" s="20"/>
      <c r="I209" s="20"/>
      <c r="J209" s="20"/>
      <c r="K209" s="20"/>
    </row>
    <row r="210" spans="2:11">
      <c r="B210" s="20"/>
      <c r="C210" s="20"/>
      <c r="D210" s="20"/>
      <c r="E210" s="20"/>
      <c r="F210" s="20"/>
      <c r="G210" s="20"/>
      <c r="H210" s="20"/>
      <c r="I210" s="20"/>
      <c r="J210" s="20"/>
      <c r="K210" s="20"/>
    </row>
    <row r="211" spans="2:11">
      <c r="B211" s="20"/>
      <c r="C211" s="20"/>
      <c r="D211" s="20"/>
      <c r="E211" s="20"/>
      <c r="F211" s="20"/>
      <c r="G211" s="20"/>
      <c r="H211" s="20"/>
      <c r="I211" s="20"/>
      <c r="J211" s="20"/>
      <c r="K211" s="20"/>
    </row>
    <row r="212" spans="2:11">
      <c r="B212" s="20"/>
      <c r="C212" s="20"/>
      <c r="D212" s="20"/>
      <c r="E212" s="20"/>
      <c r="F212" s="20"/>
      <c r="G212" s="20"/>
      <c r="H212" s="20"/>
      <c r="I212" s="20"/>
      <c r="J212" s="20"/>
      <c r="K212" s="20"/>
    </row>
    <row r="213" spans="2:11">
      <c r="B213" s="20"/>
      <c r="C213" s="20"/>
      <c r="D213" s="20"/>
      <c r="E213" s="20"/>
      <c r="F213" s="20"/>
      <c r="G213" s="20"/>
      <c r="H213" s="20"/>
      <c r="I213" s="20"/>
      <c r="J213" s="20"/>
      <c r="K213" s="20"/>
    </row>
    <row r="214" spans="2:11">
      <c r="B214" s="20"/>
      <c r="C214" s="20"/>
      <c r="D214" s="20"/>
      <c r="E214" s="20"/>
      <c r="F214" s="20"/>
      <c r="G214" s="20"/>
      <c r="H214" s="20"/>
      <c r="I214" s="20"/>
      <c r="J214" s="20"/>
      <c r="K214" s="20"/>
    </row>
    <row r="215" spans="2:11">
      <c r="B215" s="20"/>
      <c r="C215" s="20"/>
      <c r="D215" s="20"/>
      <c r="E215" s="20"/>
      <c r="F215" s="20"/>
      <c r="G215" s="20"/>
      <c r="H215" s="20"/>
      <c r="I215" s="20"/>
      <c r="J215" s="20"/>
      <c r="K215" s="20"/>
    </row>
    <row r="216" spans="2:11">
      <c r="B216" s="20"/>
      <c r="C216" s="20"/>
      <c r="D216" s="20"/>
      <c r="E216" s="20"/>
      <c r="F216" s="20"/>
      <c r="G216" s="20"/>
      <c r="H216" s="20"/>
      <c r="I216" s="20"/>
      <c r="J216" s="20"/>
      <c r="K216" s="20"/>
    </row>
    <row r="217" spans="2:11">
      <c r="B217" s="20"/>
      <c r="C217" s="20"/>
      <c r="D217" s="20"/>
      <c r="E217" s="20"/>
      <c r="F217" s="20"/>
      <c r="G217" s="20"/>
      <c r="H217" s="20"/>
      <c r="I217" s="20"/>
      <c r="J217" s="20"/>
      <c r="K217" s="20"/>
    </row>
    <row r="218" spans="2:11">
      <c r="B218" s="20"/>
      <c r="C218" s="20"/>
      <c r="D218" s="20"/>
      <c r="E218" s="20"/>
      <c r="F218" s="20"/>
      <c r="G218" s="20"/>
      <c r="H218" s="20"/>
      <c r="I218" s="20"/>
      <c r="J218" s="20"/>
      <c r="K218" s="20"/>
    </row>
    <row r="219" spans="2:11">
      <c r="B219" s="20"/>
      <c r="C219" s="20"/>
      <c r="D219" s="20"/>
      <c r="E219" s="20"/>
      <c r="F219" s="20"/>
      <c r="G219" s="20"/>
      <c r="H219" s="20"/>
      <c r="I219" s="20"/>
      <c r="J219" s="20"/>
      <c r="K219" s="20"/>
    </row>
    <row r="220" spans="2:11">
      <c r="B220" s="20"/>
      <c r="C220" s="20"/>
      <c r="D220" s="20"/>
      <c r="E220" s="20"/>
      <c r="F220" s="20"/>
      <c r="G220" s="20"/>
      <c r="H220" s="20"/>
      <c r="I220" s="20"/>
      <c r="J220" s="20"/>
      <c r="K220" s="20"/>
    </row>
    <row r="221" spans="2:11">
      <c r="B221" s="20"/>
      <c r="C221" s="20"/>
      <c r="D221" s="20"/>
      <c r="E221" s="20"/>
      <c r="F221" s="20"/>
      <c r="G221" s="20"/>
      <c r="H221" s="20"/>
      <c r="I221" s="20"/>
      <c r="J221" s="20"/>
      <c r="K221" s="20"/>
    </row>
    <row r="222" spans="2:11">
      <c r="B222" s="20"/>
      <c r="C222" s="20"/>
      <c r="D222" s="20"/>
      <c r="E222" s="20"/>
      <c r="F222" s="20"/>
      <c r="G222" s="20"/>
      <c r="H222" s="20"/>
      <c r="I222" s="20"/>
      <c r="J222" s="20"/>
      <c r="K222" s="20"/>
    </row>
    <row r="223" spans="2:11">
      <c r="B223" s="20"/>
      <c r="C223" s="20"/>
      <c r="D223" s="20"/>
      <c r="E223" s="20"/>
      <c r="F223" s="20"/>
      <c r="G223" s="20"/>
      <c r="H223" s="20"/>
      <c r="I223" s="20"/>
      <c r="J223" s="20"/>
      <c r="K223" s="20"/>
    </row>
    <row r="224" spans="2:11">
      <c r="B224" s="20"/>
      <c r="C224" s="20"/>
      <c r="D224" s="20"/>
      <c r="E224" s="20"/>
      <c r="F224" s="20"/>
      <c r="G224" s="20"/>
      <c r="H224" s="20"/>
      <c r="I224" s="20"/>
      <c r="J224" s="20"/>
      <c r="K224" s="20"/>
    </row>
    <row r="225" spans="2:11">
      <c r="B225" s="20"/>
      <c r="C225" s="20"/>
      <c r="D225" s="20"/>
      <c r="E225" s="20"/>
      <c r="F225" s="20"/>
      <c r="G225" s="20"/>
      <c r="H225" s="20"/>
      <c r="I225" s="20"/>
      <c r="J225" s="20"/>
      <c r="K225" s="20"/>
    </row>
    <row r="226" spans="2:11">
      <c r="B226" s="20"/>
      <c r="C226" s="20"/>
      <c r="D226" s="20"/>
      <c r="E226" s="20"/>
      <c r="F226" s="20"/>
      <c r="G226" s="20"/>
      <c r="H226" s="20"/>
      <c r="I226" s="20"/>
      <c r="J226" s="20"/>
      <c r="K226" s="20"/>
    </row>
    <row r="227" spans="2:11">
      <c r="B227" s="20"/>
      <c r="C227" s="20"/>
      <c r="D227" s="20"/>
      <c r="E227" s="20"/>
      <c r="F227" s="20"/>
      <c r="G227" s="20"/>
      <c r="H227" s="20"/>
      <c r="I227" s="20"/>
      <c r="J227" s="20"/>
      <c r="K227" s="20"/>
    </row>
    <row r="228" spans="2:11">
      <c r="B228" s="20"/>
      <c r="C228" s="20"/>
      <c r="D228" s="20"/>
      <c r="E228" s="20"/>
      <c r="F228" s="20"/>
      <c r="G228" s="20"/>
      <c r="H228" s="20"/>
      <c r="I228" s="20"/>
      <c r="J228" s="20"/>
      <c r="K228" s="20"/>
    </row>
    <row r="229" spans="2:11">
      <c r="B229" s="20"/>
      <c r="C229" s="20"/>
      <c r="D229" s="20"/>
      <c r="E229" s="20"/>
      <c r="F229" s="20"/>
      <c r="G229" s="20"/>
      <c r="H229" s="20"/>
      <c r="I229" s="20"/>
      <c r="J229" s="20"/>
      <c r="K229" s="20"/>
    </row>
    <row r="230" spans="2:11">
      <c r="B230" s="20"/>
      <c r="C230" s="20"/>
      <c r="D230" s="20"/>
      <c r="E230" s="20"/>
      <c r="F230" s="20"/>
      <c r="G230" s="20"/>
      <c r="H230" s="20"/>
      <c r="I230" s="20"/>
      <c r="J230" s="20"/>
      <c r="K230" s="20"/>
    </row>
    <row r="231" spans="2:11">
      <c r="B231" s="20"/>
      <c r="C231" s="20"/>
      <c r="D231" s="20"/>
      <c r="E231" s="20"/>
      <c r="F231" s="20"/>
      <c r="G231" s="20"/>
      <c r="H231" s="20"/>
      <c r="I231" s="20"/>
      <c r="J231" s="20"/>
      <c r="K231" s="20"/>
    </row>
    <row r="232" spans="2:11">
      <c r="B232" s="20"/>
      <c r="C232" s="20"/>
      <c r="D232" s="20"/>
      <c r="E232" s="20"/>
      <c r="F232" s="20"/>
      <c r="G232" s="20"/>
      <c r="H232" s="20"/>
      <c r="I232" s="20"/>
      <c r="J232" s="20"/>
      <c r="K232" s="20"/>
    </row>
    <row r="233" spans="2:11">
      <c r="B233" s="20"/>
      <c r="C233" s="20"/>
      <c r="D233" s="20"/>
      <c r="E233" s="20"/>
      <c r="F233" s="20"/>
      <c r="G233" s="20"/>
      <c r="H233" s="20"/>
      <c r="I233" s="20"/>
      <c r="J233" s="20"/>
      <c r="K233" s="20"/>
    </row>
    <row r="234" spans="2:11">
      <c r="B234" s="20"/>
      <c r="C234" s="20"/>
      <c r="D234" s="20"/>
      <c r="E234" s="20"/>
      <c r="F234" s="20"/>
      <c r="G234" s="20"/>
      <c r="H234" s="20"/>
      <c r="I234" s="20"/>
      <c r="J234" s="20"/>
      <c r="K234" s="20"/>
    </row>
    <row r="235" spans="2:11">
      <c r="B235" s="20"/>
      <c r="C235" s="20"/>
      <c r="D235" s="20"/>
      <c r="E235" s="20"/>
      <c r="F235" s="20"/>
      <c r="G235" s="20"/>
      <c r="H235" s="20"/>
      <c r="I235" s="20"/>
      <c r="J235" s="20"/>
      <c r="K235" s="20"/>
    </row>
    <row r="236" spans="2:11">
      <c r="B236" s="20"/>
      <c r="C236" s="20"/>
      <c r="D236" s="20"/>
      <c r="E236" s="20"/>
      <c r="F236" s="20"/>
      <c r="G236" s="20"/>
      <c r="H236" s="20"/>
      <c r="I236" s="20"/>
      <c r="J236" s="20"/>
      <c r="K236" s="20"/>
    </row>
    <row r="237" spans="2:11">
      <c r="B237" s="20"/>
      <c r="C237" s="20"/>
      <c r="D237" s="20"/>
      <c r="E237" s="20"/>
      <c r="F237" s="20"/>
      <c r="G237" s="20"/>
      <c r="H237" s="20"/>
      <c r="I237" s="20"/>
      <c r="J237" s="20"/>
      <c r="K237" s="20"/>
    </row>
    <row r="238" spans="2:11">
      <c r="B238" s="20"/>
      <c r="C238" s="20"/>
      <c r="D238" s="20"/>
      <c r="E238" s="20"/>
      <c r="F238" s="20"/>
      <c r="G238" s="20"/>
      <c r="H238" s="20"/>
      <c r="I238" s="20"/>
      <c r="J238" s="20"/>
      <c r="K238" s="20"/>
    </row>
    <row r="239" spans="2:11">
      <c r="B239" s="20"/>
      <c r="C239" s="20"/>
      <c r="D239" s="20"/>
      <c r="E239" s="20"/>
      <c r="F239" s="20"/>
      <c r="G239" s="20"/>
      <c r="H239" s="20"/>
      <c r="I239" s="20"/>
      <c r="J239" s="20"/>
      <c r="K239" s="20"/>
    </row>
    <row r="240" spans="2:11">
      <c r="B240" s="20"/>
      <c r="C240" s="20"/>
      <c r="D240" s="20"/>
      <c r="E240" s="20"/>
      <c r="F240" s="20"/>
      <c r="G240" s="20"/>
      <c r="H240" s="20"/>
      <c r="I240" s="20"/>
      <c r="J240" s="20"/>
      <c r="K240" s="20"/>
    </row>
    <row r="241" spans="2:11">
      <c r="B241" s="20"/>
      <c r="C241" s="20"/>
      <c r="D241" s="20"/>
      <c r="E241" s="20"/>
      <c r="F241" s="20"/>
      <c r="G241" s="20"/>
      <c r="H241" s="20"/>
      <c r="I241" s="20"/>
      <c r="J241" s="20"/>
      <c r="K241" s="20"/>
    </row>
    <row r="242" spans="2:11">
      <c r="B242" s="20"/>
      <c r="C242" s="20"/>
      <c r="D242" s="20"/>
      <c r="E242" s="20"/>
      <c r="F242" s="20"/>
      <c r="G242" s="20"/>
      <c r="H242" s="20"/>
      <c r="I242" s="20"/>
      <c r="J242" s="20"/>
      <c r="K242" s="20"/>
    </row>
    <row r="243" spans="2:11">
      <c r="B243" s="20"/>
      <c r="C243" s="20"/>
      <c r="D243" s="20"/>
      <c r="E243" s="20"/>
      <c r="F243" s="20"/>
      <c r="G243" s="20"/>
      <c r="H243" s="20"/>
      <c r="I243" s="20"/>
      <c r="J243" s="20"/>
      <c r="K243" s="20"/>
    </row>
    <row r="244" spans="2:11">
      <c r="B244" s="20"/>
      <c r="C244" s="20"/>
      <c r="D244" s="20"/>
      <c r="E244" s="20"/>
      <c r="F244" s="20"/>
      <c r="G244" s="20"/>
      <c r="H244" s="20"/>
      <c r="I244" s="20"/>
      <c r="J244" s="20"/>
      <c r="K244" s="20"/>
    </row>
    <row r="245" spans="2:11">
      <c r="B245" s="20"/>
      <c r="C245" s="20"/>
      <c r="D245" s="20"/>
      <c r="E245" s="20"/>
      <c r="F245" s="20"/>
      <c r="G245" s="20"/>
      <c r="H245" s="20"/>
      <c r="I245" s="20"/>
      <c r="J245" s="20"/>
      <c r="K245" s="20"/>
    </row>
    <row r="246" spans="2:11">
      <c r="B246" s="20"/>
      <c r="C246" s="20"/>
      <c r="D246" s="20"/>
      <c r="E246" s="20"/>
      <c r="F246" s="20"/>
      <c r="G246" s="20"/>
      <c r="H246" s="20"/>
      <c r="I246" s="20"/>
      <c r="J246" s="20"/>
      <c r="K246" s="20"/>
    </row>
    <row r="247" spans="2:11">
      <c r="B247" s="20"/>
      <c r="C247" s="20"/>
      <c r="D247" s="20"/>
      <c r="E247" s="20"/>
      <c r="F247" s="20"/>
      <c r="G247" s="20"/>
      <c r="H247" s="20"/>
      <c r="I247" s="20"/>
      <c r="J247" s="20"/>
      <c r="K247" s="20"/>
    </row>
    <row r="248" spans="2:11">
      <c r="B248" s="20"/>
      <c r="C248" s="20"/>
      <c r="D248" s="20"/>
      <c r="E248" s="20"/>
      <c r="F248" s="20"/>
      <c r="G248" s="20"/>
      <c r="H248" s="20"/>
      <c r="I248" s="20"/>
      <c r="J248" s="20"/>
      <c r="K248" s="20"/>
    </row>
    <row r="249" spans="2:11">
      <c r="B249" s="20"/>
      <c r="C249" s="20"/>
      <c r="D249" s="20"/>
      <c r="E249" s="20"/>
      <c r="F249" s="20"/>
      <c r="G249" s="20"/>
      <c r="H249" s="20"/>
      <c r="I249" s="20"/>
      <c r="J249" s="20"/>
      <c r="K249" s="20"/>
    </row>
    <row r="250" spans="2:11">
      <c r="B250" s="20"/>
      <c r="C250" s="20"/>
      <c r="D250" s="20"/>
      <c r="E250" s="20"/>
      <c r="F250" s="20"/>
      <c r="G250" s="20"/>
      <c r="H250" s="20"/>
      <c r="I250" s="20"/>
      <c r="J250" s="20"/>
      <c r="K250" s="20"/>
    </row>
    <row r="251" spans="2:11">
      <c r="B251" s="20"/>
      <c r="C251" s="20"/>
      <c r="D251" s="20"/>
      <c r="E251" s="20"/>
      <c r="F251" s="20"/>
      <c r="G251" s="20"/>
      <c r="H251" s="20"/>
      <c r="I251" s="20"/>
      <c r="J251" s="20"/>
      <c r="K251" s="20"/>
    </row>
    <row r="252" spans="2:11">
      <c r="B252" s="20"/>
      <c r="C252" s="20"/>
      <c r="D252" s="20"/>
      <c r="E252" s="20"/>
      <c r="F252" s="20"/>
      <c r="G252" s="20"/>
      <c r="H252" s="20"/>
      <c r="I252" s="20"/>
      <c r="J252" s="20"/>
      <c r="K252" s="20"/>
    </row>
    <row r="253" spans="2:11">
      <c r="B253" s="20"/>
      <c r="C253" s="20"/>
      <c r="D253" s="20"/>
      <c r="E253" s="20"/>
      <c r="F253" s="20"/>
      <c r="G253" s="20"/>
      <c r="H253" s="20"/>
      <c r="I253" s="20"/>
      <c r="J253" s="20"/>
      <c r="K253" s="20"/>
    </row>
    <row r="254" spans="2:11">
      <c r="B254" s="20"/>
      <c r="C254" s="20"/>
      <c r="D254" s="20"/>
      <c r="E254" s="20"/>
      <c r="F254" s="20"/>
      <c r="G254" s="20"/>
      <c r="H254" s="20"/>
      <c r="I254" s="20"/>
      <c r="J254" s="20"/>
      <c r="K254" s="20"/>
    </row>
    <row r="255" spans="2:11">
      <c r="B255" s="20"/>
      <c r="C255" s="20"/>
      <c r="D255" s="20"/>
      <c r="E255" s="20"/>
      <c r="F255" s="20"/>
      <c r="G255" s="20"/>
      <c r="H255" s="20"/>
      <c r="I255" s="20"/>
      <c r="J255" s="20"/>
      <c r="K255" s="20"/>
    </row>
    <row r="256" spans="2:11">
      <c r="B256" s="20"/>
      <c r="C256" s="20"/>
      <c r="D256" s="20"/>
      <c r="E256" s="20"/>
      <c r="F256" s="20"/>
      <c r="G256" s="20"/>
      <c r="H256" s="20"/>
      <c r="I256" s="20"/>
      <c r="J256" s="20"/>
      <c r="K256" s="20"/>
    </row>
    <row r="257" spans="2:11">
      <c r="B257" s="20"/>
      <c r="C257" s="20"/>
      <c r="D257" s="20"/>
      <c r="E257" s="20"/>
      <c r="F257" s="20"/>
      <c r="G257" s="20"/>
      <c r="H257" s="20"/>
      <c r="I257" s="20"/>
      <c r="J257" s="20"/>
      <c r="K257" s="20"/>
    </row>
    <row r="258" spans="2:11">
      <c r="B258" s="20"/>
      <c r="C258" s="20"/>
      <c r="D258" s="20"/>
      <c r="E258" s="20"/>
      <c r="F258" s="20"/>
      <c r="G258" s="20"/>
      <c r="H258" s="20"/>
      <c r="I258" s="20"/>
      <c r="J258" s="20"/>
      <c r="K258" s="20"/>
    </row>
    <row r="259" spans="2:11">
      <c r="B259" s="20"/>
      <c r="C259" s="20"/>
      <c r="D259" s="20"/>
      <c r="E259" s="20"/>
      <c r="F259" s="20"/>
      <c r="G259" s="20"/>
      <c r="H259" s="20"/>
      <c r="I259" s="20"/>
      <c r="J259" s="20"/>
      <c r="K259" s="20"/>
    </row>
    <row r="260" spans="2:11">
      <c r="B260" s="20"/>
      <c r="C260" s="20"/>
      <c r="D260" s="20"/>
      <c r="E260" s="20"/>
      <c r="F260" s="20"/>
      <c r="G260" s="20"/>
      <c r="H260" s="20"/>
      <c r="I260" s="20"/>
      <c r="J260" s="20"/>
      <c r="K260" s="20"/>
    </row>
    <row r="261" spans="2:11">
      <c r="B261" s="20"/>
      <c r="C261" s="20"/>
      <c r="D261" s="20"/>
      <c r="E261" s="20"/>
      <c r="F261" s="20"/>
      <c r="G261" s="20"/>
      <c r="H261" s="20"/>
      <c r="I261" s="20"/>
      <c r="J261" s="20"/>
      <c r="K261" s="20"/>
    </row>
    <row r="262" spans="2:11">
      <c r="B262" s="20"/>
      <c r="C262" s="20"/>
      <c r="D262" s="20"/>
      <c r="E262" s="20"/>
      <c r="F262" s="20"/>
      <c r="G262" s="20"/>
      <c r="H262" s="20"/>
      <c r="I262" s="20"/>
      <c r="J262" s="20"/>
      <c r="K262" s="20"/>
    </row>
    <row r="263" spans="2:11">
      <c r="B263" s="20"/>
      <c r="C263" s="20"/>
      <c r="D263" s="20"/>
      <c r="E263" s="20"/>
      <c r="F263" s="20"/>
      <c r="G263" s="20"/>
      <c r="H263" s="20"/>
      <c r="I263" s="20"/>
      <c r="J263" s="20"/>
      <c r="K263" s="20"/>
    </row>
    <row r="264" spans="2:11">
      <c r="B264" s="20"/>
      <c r="C264" s="20"/>
      <c r="D264" s="20"/>
      <c r="E264" s="20"/>
      <c r="F264" s="20"/>
      <c r="G264" s="20"/>
      <c r="H264" s="20"/>
      <c r="I264" s="20"/>
      <c r="J264" s="20"/>
      <c r="K264" s="20"/>
    </row>
    <row r="265" spans="2:11">
      <c r="B265" s="20"/>
      <c r="C265" s="20"/>
      <c r="D265" s="20"/>
      <c r="E265" s="20"/>
      <c r="F265" s="20"/>
      <c r="G265" s="20"/>
      <c r="H265" s="20"/>
      <c r="I265" s="20"/>
      <c r="J265" s="20"/>
      <c r="K265" s="20"/>
    </row>
    <row r="266" spans="2:11">
      <c r="B266" s="20"/>
      <c r="C266" s="20"/>
      <c r="D266" s="20"/>
      <c r="E266" s="20"/>
      <c r="F266" s="20"/>
      <c r="G266" s="20"/>
      <c r="H266" s="20"/>
      <c r="I266" s="20"/>
      <c r="J266" s="20"/>
      <c r="K266" s="20"/>
    </row>
    <row r="267" spans="2:11">
      <c r="B267" s="20"/>
      <c r="C267" s="20"/>
      <c r="D267" s="20"/>
      <c r="E267" s="20"/>
      <c r="F267" s="20"/>
      <c r="G267" s="20"/>
      <c r="H267" s="20"/>
      <c r="I267" s="20"/>
      <c r="J267" s="20"/>
      <c r="K267" s="20"/>
    </row>
    <row r="268" spans="2:11">
      <c r="B268" s="20"/>
      <c r="C268" s="20"/>
      <c r="D268" s="20"/>
      <c r="E268" s="20"/>
      <c r="F268" s="20"/>
      <c r="G268" s="20"/>
      <c r="H268" s="20"/>
      <c r="I268" s="20"/>
      <c r="J268" s="20"/>
      <c r="K268" s="20"/>
    </row>
    <row r="269" spans="2:11">
      <c r="B269" s="20"/>
      <c r="C269" s="20"/>
      <c r="D269" s="20"/>
      <c r="E269" s="20"/>
      <c r="F269" s="20"/>
      <c r="G269" s="20"/>
      <c r="H269" s="20"/>
      <c r="I269" s="20"/>
      <c r="J269" s="20"/>
      <c r="K269" s="20"/>
    </row>
    <row r="270" spans="2:11">
      <c r="B270" s="20"/>
      <c r="C270" s="20"/>
      <c r="D270" s="20"/>
      <c r="E270" s="20"/>
      <c r="F270" s="20"/>
      <c r="G270" s="20"/>
      <c r="H270" s="20"/>
      <c r="I270" s="20"/>
      <c r="J270" s="20"/>
      <c r="K270" s="20"/>
    </row>
    <row r="271" spans="2:11">
      <c r="B271" s="20"/>
      <c r="C271" s="20"/>
      <c r="D271" s="20"/>
      <c r="E271" s="20"/>
      <c r="F271" s="20"/>
      <c r="G271" s="20"/>
      <c r="H271" s="20"/>
      <c r="I271" s="20"/>
      <c r="J271" s="20"/>
      <c r="K271" s="20"/>
    </row>
    <row r="272" spans="2:11">
      <c r="B272" s="20"/>
      <c r="C272" s="20"/>
      <c r="D272" s="20"/>
      <c r="E272" s="20"/>
      <c r="F272" s="20"/>
      <c r="G272" s="20"/>
      <c r="H272" s="20"/>
      <c r="I272" s="20"/>
      <c r="J272" s="20"/>
      <c r="K272" s="20"/>
    </row>
    <row r="273" spans="2:11">
      <c r="B273" s="20"/>
      <c r="C273" s="20"/>
      <c r="D273" s="20"/>
      <c r="E273" s="20"/>
      <c r="F273" s="20"/>
      <c r="G273" s="20"/>
      <c r="H273" s="20"/>
      <c r="I273" s="20"/>
      <c r="J273" s="20"/>
      <c r="K273" s="20"/>
    </row>
    <row r="274" spans="2:11">
      <c r="B274" s="20"/>
      <c r="C274" s="20"/>
      <c r="D274" s="20"/>
      <c r="E274" s="20"/>
      <c r="F274" s="20"/>
      <c r="G274" s="20"/>
      <c r="H274" s="20"/>
      <c r="I274" s="20"/>
      <c r="J274" s="20"/>
      <c r="K274" s="20"/>
    </row>
    <row r="275" spans="2:11">
      <c r="B275" s="20"/>
      <c r="C275" s="20"/>
      <c r="D275" s="20"/>
      <c r="E275" s="20"/>
      <c r="F275" s="20"/>
      <c r="G275" s="20"/>
      <c r="H275" s="20"/>
      <c r="I275" s="20"/>
      <c r="J275" s="20"/>
      <c r="K275" s="20"/>
    </row>
    <row r="276" spans="2:11">
      <c r="B276" s="20"/>
      <c r="C276" s="20"/>
      <c r="D276" s="20"/>
      <c r="E276" s="20"/>
      <c r="F276" s="20"/>
      <c r="G276" s="20"/>
      <c r="H276" s="20"/>
      <c r="I276" s="20"/>
      <c r="J276" s="20"/>
      <c r="K276" s="20"/>
    </row>
    <row r="277" spans="2:11">
      <c r="B277" s="20"/>
      <c r="C277" s="20"/>
      <c r="D277" s="20"/>
      <c r="E277" s="20"/>
      <c r="F277" s="20"/>
      <c r="G277" s="20"/>
      <c r="H277" s="20"/>
      <c r="I277" s="20"/>
      <c r="J277" s="20"/>
      <c r="K277" s="20"/>
    </row>
    <row r="278" spans="2:11">
      <c r="B278" s="20"/>
      <c r="C278" s="20"/>
      <c r="D278" s="20"/>
      <c r="E278" s="20"/>
      <c r="F278" s="20"/>
      <c r="G278" s="20"/>
      <c r="H278" s="20"/>
      <c r="I278" s="20"/>
      <c r="J278" s="20"/>
      <c r="K278" s="20"/>
    </row>
    <row r="279" spans="2:11">
      <c r="B279" s="20"/>
      <c r="C279" s="20"/>
      <c r="D279" s="20"/>
      <c r="E279" s="20"/>
      <c r="F279" s="20"/>
      <c r="G279" s="20"/>
      <c r="H279" s="20"/>
      <c r="I279" s="20"/>
      <c r="J279" s="20"/>
      <c r="K279" s="20"/>
    </row>
    <row r="280" spans="2:11">
      <c r="B280" s="20"/>
      <c r="C280" s="20"/>
      <c r="D280" s="20"/>
      <c r="E280" s="20"/>
      <c r="F280" s="20"/>
      <c r="G280" s="20"/>
      <c r="H280" s="20"/>
      <c r="I280" s="20"/>
      <c r="J280" s="20"/>
      <c r="K280" s="20"/>
    </row>
    <row r="281" spans="2:11">
      <c r="B281" s="20"/>
      <c r="C281" s="20"/>
      <c r="D281" s="20"/>
      <c r="E281" s="20"/>
      <c r="F281" s="20"/>
      <c r="G281" s="20"/>
      <c r="H281" s="20"/>
      <c r="I281" s="20"/>
      <c r="J281" s="20"/>
      <c r="K281" s="20"/>
    </row>
    <row r="282" spans="2:11">
      <c r="B282" s="20"/>
      <c r="C282" s="20"/>
      <c r="D282" s="20"/>
      <c r="E282" s="20"/>
      <c r="F282" s="20"/>
      <c r="G282" s="20"/>
      <c r="H282" s="20"/>
      <c r="I282" s="20"/>
      <c r="J282" s="20"/>
      <c r="K282" s="20"/>
    </row>
    <row r="283" spans="2:11">
      <c r="B283" s="20"/>
      <c r="C283" s="20"/>
      <c r="D283" s="20"/>
      <c r="E283" s="20"/>
      <c r="F283" s="20"/>
      <c r="G283" s="20"/>
      <c r="H283" s="20"/>
      <c r="I283" s="20"/>
      <c r="J283" s="20"/>
      <c r="K283" s="20"/>
    </row>
    <row r="284" spans="2:11">
      <c r="B284" s="20"/>
      <c r="C284" s="20"/>
      <c r="D284" s="20"/>
      <c r="E284" s="20"/>
      <c r="F284" s="20"/>
      <c r="G284" s="20"/>
      <c r="H284" s="20"/>
      <c r="I284" s="20"/>
      <c r="J284" s="20"/>
      <c r="K284" s="20"/>
    </row>
    <row r="285" spans="2:11">
      <c r="B285" s="20"/>
      <c r="C285" s="20"/>
      <c r="D285" s="20"/>
      <c r="E285" s="20"/>
      <c r="F285" s="20"/>
      <c r="G285" s="20"/>
      <c r="H285" s="20"/>
      <c r="I285" s="20"/>
      <c r="J285" s="20"/>
      <c r="K285" s="20"/>
    </row>
    <row r="286" spans="2:11">
      <c r="B286" s="20"/>
      <c r="C286" s="20"/>
      <c r="D286" s="20"/>
      <c r="E286" s="20"/>
      <c r="F286" s="20"/>
      <c r="G286" s="20"/>
      <c r="H286" s="20"/>
      <c r="I286" s="20"/>
      <c r="J286" s="20"/>
      <c r="K286" s="20"/>
    </row>
    <row r="287" spans="2:11">
      <c r="B287" s="20"/>
      <c r="C287" s="20"/>
      <c r="D287" s="20"/>
      <c r="E287" s="20"/>
      <c r="F287" s="20"/>
      <c r="G287" s="20"/>
      <c r="H287" s="20"/>
      <c r="I287" s="20"/>
      <c r="J287" s="20"/>
      <c r="K287" s="20"/>
    </row>
    <row r="288" spans="2:11">
      <c r="B288" s="20"/>
      <c r="C288" s="20"/>
      <c r="D288" s="20"/>
      <c r="E288" s="20"/>
      <c r="F288" s="20"/>
      <c r="G288" s="20"/>
      <c r="H288" s="20"/>
      <c r="I288" s="20"/>
      <c r="J288" s="20"/>
      <c r="K288" s="20"/>
    </row>
    <row r="289" spans="2:11">
      <c r="B289" s="20"/>
      <c r="C289" s="20"/>
      <c r="D289" s="20"/>
      <c r="E289" s="20"/>
      <c r="F289" s="20"/>
      <c r="G289" s="20"/>
      <c r="H289" s="20"/>
      <c r="I289" s="20"/>
      <c r="J289" s="20"/>
      <c r="K289" s="20"/>
    </row>
    <row r="290" spans="2:11">
      <c r="B290" s="20"/>
      <c r="C290" s="20"/>
      <c r="D290" s="20"/>
      <c r="E290" s="20"/>
      <c r="F290" s="20"/>
      <c r="G290" s="20"/>
      <c r="H290" s="20"/>
      <c r="I290" s="20"/>
      <c r="J290" s="20"/>
      <c r="K290" s="20"/>
    </row>
    <row r="291" spans="2:11">
      <c r="B291" s="20"/>
      <c r="C291" s="20"/>
      <c r="D291" s="20"/>
      <c r="E291" s="20"/>
      <c r="F291" s="20"/>
      <c r="G291" s="20"/>
      <c r="H291" s="20"/>
      <c r="I291" s="20"/>
      <c r="J291" s="20"/>
      <c r="K291" s="20"/>
    </row>
    <row r="292" spans="2:11">
      <c r="B292" s="20"/>
      <c r="C292" s="20"/>
      <c r="D292" s="20"/>
      <c r="E292" s="20"/>
      <c r="F292" s="20"/>
      <c r="G292" s="20"/>
      <c r="H292" s="20"/>
      <c r="I292" s="20"/>
      <c r="J292" s="20"/>
      <c r="K292" s="20"/>
    </row>
    <row r="293" spans="2:11">
      <c r="B293" s="20"/>
      <c r="C293" s="20"/>
      <c r="D293" s="20"/>
      <c r="E293" s="20"/>
      <c r="F293" s="20"/>
      <c r="G293" s="20"/>
      <c r="H293" s="20"/>
      <c r="I293" s="20"/>
      <c r="J293" s="20"/>
      <c r="K293" s="20"/>
    </row>
    <row r="294" spans="2:11">
      <c r="B294" s="20"/>
      <c r="C294" s="20"/>
      <c r="D294" s="20"/>
      <c r="E294" s="20"/>
      <c r="F294" s="20"/>
      <c r="G294" s="20"/>
      <c r="H294" s="20"/>
      <c r="I294" s="20"/>
      <c r="J294" s="20"/>
      <c r="K294" s="20"/>
    </row>
    <row r="295" spans="2:11">
      <c r="B295" s="20"/>
      <c r="C295" s="20"/>
      <c r="D295" s="20"/>
      <c r="E295" s="20"/>
      <c r="F295" s="20"/>
      <c r="G295" s="20"/>
      <c r="H295" s="20"/>
      <c r="I295" s="20"/>
      <c r="J295" s="20"/>
      <c r="K295" s="20"/>
    </row>
    <row r="296" spans="2:11">
      <c r="B296" s="20"/>
      <c r="C296" s="20"/>
      <c r="D296" s="20"/>
      <c r="E296" s="20"/>
      <c r="F296" s="20"/>
      <c r="G296" s="20"/>
      <c r="H296" s="20"/>
      <c r="I296" s="20"/>
      <c r="J296" s="20"/>
      <c r="K296" s="20"/>
    </row>
    <row r="297" spans="2:11">
      <c r="B297" s="20"/>
      <c r="C297" s="20"/>
      <c r="D297" s="20"/>
      <c r="E297" s="20"/>
      <c r="F297" s="20"/>
      <c r="G297" s="20"/>
      <c r="H297" s="20"/>
      <c r="I297" s="20"/>
      <c r="J297" s="20"/>
      <c r="K297" s="20"/>
    </row>
    <row r="298" spans="2:11">
      <c r="B298" s="20"/>
      <c r="C298" s="20"/>
      <c r="D298" s="20"/>
      <c r="E298" s="20"/>
      <c r="F298" s="20"/>
      <c r="G298" s="20"/>
      <c r="H298" s="20"/>
      <c r="I298" s="20"/>
      <c r="J298" s="20"/>
      <c r="K298" s="20"/>
    </row>
    <row r="299" spans="2:11">
      <c r="B299" s="20"/>
      <c r="C299" s="20"/>
      <c r="D299" s="20"/>
      <c r="E299" s="20"/>
      <c r="F299" s="20"/>
      <c r="G299" s="20"/>
      <c r="H299" s="20"/>
      <c r="I299" s="20"/>
      <c r="J299" s="20"/>
      <c r="K299" s="20"/>
    </row>
    <row r="300" spans="2:11">
      <c r="B300" s="20"/>
      <c r="C300" s="20"/>
      <c r="D300" s="20"/>
      <c r="E300" s="20"/>
      <c r="F300" s="20"/>
      <c r="G300" s="20"/>
      <c r="H300" s="20"/>
      <c r="I300" s="20"/>
      <c r="J300" s="20"/>
      <c r="K300" s="20"/>
    </row>
    <row r="301" spans="2:11">
      <c r="B301" s="20"/>
      <c r="C301" s="20"/>
      <c r="D301" s="20"/>
      <c r="E301" s="20"/>
      <c r="F301" s="20"/>
      <c r="G301" s="20"/>
      <c r="H301" s="20"/>
      <c r="I301" s="20"/>
      <c r="J301" s="20"/>
      <c r="K301" s="20"/>
    </row>
    <row r="302" spans="2:11">
      <c r="B302" s="20"/>
      <c r="C302" s="20"/>
      <c r="D302" s="20"/>
      <c r="E302" s="20"/>
      <c r="F302" s="20"/>
      <c r="G302" s="20"/>
      <c r="H302" s="20"/>
      <c r="I302" s="20"/>
      <c r="J302" s="20"/>
      <c r="K302" s="20"/>
    </row>
    <row r="303" spans="2:11">
      <c r="B303" s="20"/>
      <c r="C303" s="20"/>
      <c r="D303" s="20"/>
      <c r="E303" s="20"/>
      <c r="F303" s="20"/>
      <c r="G303" s="20"/>
      <c r="H303" s="20"/>
      <c r="I303" s="20"/>
      <c r="J303" s="20"/>
      <c r="K303" s="20"/>
    </row>
    <row r="304" spans="2:11">
      <c r="B304" s="20"/>
      <c r="C304" s="20"/>
      <c r="D304" s="20"/>
      <c r="E304" s="20"/>
      <c r="F304" s="20"/>
      <c r="G304" s="20"/>
      <c r="H304" s="20"/>
      <c r="I304" s="20"/>
      <c r="J304" s="20"/>
      <c r="K304" s="20"/>
    </row>
    <row r="305" spans="2:11">
      <c r="B305" s="20"/>
      <c r="C305" s="20"/>
      <c r="D305" s="20"/>
      <c r="E305" s="20"/>
      <c r="F305" s="20"/>
      <c r="G305" s="20"/>
      <c r="H305" s="20"/>
      <c r="I305" s="20"/>
      <c r="J305" s="20"/>
      <c r="K305" s="20"/>
    </row>
    <row r="306" spans="2:11">
      <c r="B306" s="20"/>
      <c r="C306" s="20"/>
      <c r="D306" s="20"/>
      <c r="E306" s="20"/>
      <c r="F306" s="20"/>
      <c r="G306" s="20"/>
      <c r="H306" s="20"/>
      <c r="I306" s="20"/>
      <c r="J306" s="20"/>
      <c r="K306" s="20"/>
    </row>
    <row r="307" spans="2:11">
      <c r="B307" s="20"/>
      <c r="C307" s="20"/>
      <c r="D307" s="20"/>
      <c r="E307" s="20"/>
      <c r="F307" s="20"/>
      <c r="G307" s="20"/>
      <c r="H307" s="20"/>
      <c r="I307" s="20"/>
      <c r="J307" s="20"/>
      <c r="K307" s="20"/>
    </row>
    <row r="308" spans="2:11">
      <c r="B308" s="20"/>
      <c r="C308" s="20"/>
      <c r="D308" s="20"/>
      <c r="E308" s="20"/>
      <c r="F308" s="20"/>
      <c r="G308" s="20"/>
      <c r="H308" s="20"/>
      <c r="I308" s="20"/>
      <c r="J308" s="20"/>
      <c r="K308" s="20"/>
    </row>
    <row r="309" spans="2:11">
      <c r="B309" s="20"/>
      <c r="C309" s="20"/>
      <c r="D309" s="20"/>
      <c r="E309" s="20"/>
      <c r="F309" s="20"/>
      <c r="G309" s="20"/>
      <c r="H309" s="20"/>
      <c r="I309" s="20"/>
      <c r="J309" s="20"/>
      <c r="K309" s="20"/>
    </row>
    <row r="310" spans="2:11">
      <c r="B310" s="20"/>
      <c r="C310" s="20"/>
      <c r="D310" s="20"/>
      <c r="E310" s="20"/>
      <c r="F310" s="20"/>
      <c r="G310" s="20"/>
      <c r="H310" s="20"/>
      <c r="I310" s="20"/>
      <c r="J310" s="20"/>
      <c r="K310" s="20"/>
    </row>
    <row r="311" spans="2:11">
      <c r="B311" s="20"/>
      <c r="C311" s="20"/>
      <c r="D311" s="20"/>
      <c r="E311" s="20"/>
      <c r="F311" s="20"/>
      <c r="G311" s="20"/>
      <c r="H311" s="20"/>
      <c r="I311" s="20"/>
      <c r="J311" s="20"/>
      <c r="K311" s="20"/>
    </row>
    <row r="312" spans="2:11">
      <c r="B312" s="20"/>
      <c r="C312" s="20"/>
      <c r="D312" s="20"/>
      <c r="E312" s="20"/>
      <c r="F312" s="20"/>
      <c r="G312" s="20"/>
      <c r="H312" s="20"/>
      <c r="I312" s="20"/>
      <c r="J312" s="20"/>
      <c r="K312" s="20"/>
    </row>
    <row r="313" spans="2:11">
      <c r="B313" s="20"/>
      <c r="C313" s="20"/>
      <c r="D313" s="20"/>
      <c r="E313" s="20"/>
      <c r="F313" s="20"/>
      <c r="G313" s="20"/>
      <c r="H313" s="20"/>
      <c r="I313" s="20"/>
      <c r="J313" s="20"/>
      <c r="K313" s="20"/>
    </row>
    <row r="314" spans="2:11">
      <c r="B314" s="20"/>
      <c r="C314" s="20"/>
      <c r="D314" s="20"/>
      <c r="E314" s="20"/>
      <c r="F314" s="20"/>
      <c r="G314" s="20"/>
      <c r="H314" s="20"/>
      <c r="I314" s="20"/>
      <c r="J314" s="20"/>
      <c r="K314" s="20"/>
    </row>
    <row r="315" spans="2:11">
      <c r="B315" s="20"/>
      <c r="C315" s="20"/>
      <c r="D315" s="20"/>
      <c r="E315" s="20"/>
      <c r="F315" s="20"/>
      <c r="G315" s="20"/>
      <c r="H315" s="20"/>
      <c r="I315" s="20"/>
      <c r="J315" s="20"/>
      <c r="K315" s="20"/>
    </row>
    <row r="316" spans="2:11">
      <c r="B316" s="20"/>
      <c r="C316" s="20"/>
      <c r="D316" s="20"/>
      <c r="E316" s="20"/>
      <c r="F316" s="20"/>
      <c r="G316" s="20"/>
      <c r="H316" s="20"/>
      <c r="I316" s="20"/>
      <c r="J316" s="20"/>
      <c r="K316" s="20"/>
    </row>
    <row r="317" spans="2:11">
      <c r="B317" s="20"/>
      <c r="C317" s="20"/>
      <c r="D317" s="20"/>
      <c r="E317" s="20"/>
      <c r="F317" s="20"/>
      <c r="G317" s="20"/>
      <c r="H317" s="20"/>
      <c r="I317" s="20"/>
      <c r="J317" s="20"/>
      <c r="K317" s="20"/>
    </row>
    <row r="318" spans="2:11">
      <c r="B318" s="20"/>
      <c r="C318" s="20"/>
      <c r="D318" s="20"/>
      <c r="E318" s="20"/>
      <c r="F318" s="20"/>
      <c r="G318" s="20"/>
      <c r="H318" s="20"/>
      <c r="I318" s="20"/>
      <c r="J318" s="20"/>
      <c r="K318" s="20"/>
    </row>
    <row r="319" spans="2:11">
      <c r="B319" s="20"/>
      <c r="C319" s="20"/>
      <c r="D319" s="20"/>
      <c r="E319" s="20"/>
      <c r="F319" s="20"/>
      <c r="G319" s="20"/>
      <c r="H319" s="20"/>
      <c r="I319" s="20"/>
      <c r="J319" s="20"/>
      <c r="K319" s="20"/>
    </row>
    <row r="320" spans="2:11">
      <c r="B320" s="20"/>
      <c r="C320" s="20"/>
      <c r="D320" s="20"/>
      <c r="E320" s="20"/>
      <c r="F320" s="20"/>
      <c r="G320" s="20"/>
      <c r="H320" s="20"/>
      <c r="I320" s="20"/>
      <c r="J320" s="20"/>
      <c r="K320" s="20"/>
    </row>
    <row r="321" spans="2:11">
      <c r="B321" s="20"/>
      <c r="C321" s="20"/>
      <c r="D321" s="20"/>
      <c r="E321" s="20"/>
      <c r="F321" s="20"/>
      <c r="G321" s="20"/>
      <c r="H321" s="20"/>
      <c r="I321" s="20"/>
      <c r="J321" s="20"/>
      <c r="K321" s="20"/>
    </row>
    <row r="322" spans="2:11">
      <c r="B322" s="20"/>
      <c r="C322" s="20"/>
      <c r="D322" s="20"/>
      <c r="E322" s="20"/>
      <c r="F322" s="20"/>
      <c r="G322" s="20"/>
      <c r="H322" s="20"/>
      <c r="I322" s="20"/>
      <c r="J322" s="20"/>
      <c r="K322" s="20"/>
    </row>
    <row r="323" spans="2:11">
      <c r="B323" s="20"/>
      <c r="C323" s="20"/>
      <c r="D323" s="20"/>
      <c r="E323" s="20"/>
      <c r="F323" s="20"/>
      <c r="G323" s="20"/>
      <c r="H323" s="20"/>
      <c r="I323" s="20"/>
      <c r="J323" s="20"/>
      <c r="K323" s="20"/>
    </row>
    <row r="324" spans="2:11">
      <c r="B324" s="20"/>
      <c r="C324" s="20"/>
      <c r="D324" s="20"/>
      <c r="E324" s="20"/>
      <c r="F324" s="20"/>
      <c r="G324" s="20"/>
      <c r="H324" s="20"/>
      <c r="I324" s="20"/>
      <c r="J324" s="20"/>
      <c r="K324" s="20"/>
    </row>
    <row r="325" spans="2:11">
      <c r="B325" s="20"/>
      <c r="C325" s="20"/>
      <c r="D325" s="20"/>
      <c r="E325" s="20"/>
      <c r="F325" s="20"/>
      <c r="G325" s="20"/>
      <c r="H325" s="20"/>
      <c r="I325" s="20"/>
      <c r="J325" s="20"/>
      <c r="K325" s="20"/>
    </row>
    <row r="326" spans="2:11">
      <c r="B326" s="20"/>
      <c r="C326" s="20"/>
      <c r="D326" s="20"/>
      <c r="E326" s="20"/>
      <c r="F326" s="20"/>
      <c r="G326" s="20"/>
      <c r="H326" s="20"/>
      <c r="I326" s="20"/>
      <c r="J326" s="20"/>
      <c r="K326" s="20"/>
    </row>
    <row r="327" spans="2:11">
      <c r="B327" s="20"/>
      <c r="C327" s="20"/>
      <c r="D327" s="20"/>
      <c r="E327" s="20"/>
      <c r="F327" s="20"/>
      <c r="G327" s="20"/>
      <c r="H327" s="20"/>
      <c r="I327" s="20"/>
      <c r="J327" s="20"/>
      <c r="K327" s="20"/>
    </row>
    <row r="328" spans="2:11">
      <c r="B328" s="20"/>
      <c r="C328" s="20"/>
      <c r="D328" s="20"/>
      <c r="E328" s="20"/>
      <c r="F328" s="20"/>
      <c r="G328" s="20"/>
      <c r="H328" s="20"/>
      <c r="I328" s="20"/>
      <c r="J328" s="20"/>
      <c r="K328" s="20"/>
    </row>
    <row r="329" spans="2:11">
      <c r="B329" s="20"/>
      <c r="C329" s="20"/>
      <c r="D329" s="20"/>
      <c r="E329" s="20"/>
      <c r="F329" s="20"/>
      <c r="G329" s="20"/>
      <c r="H329" s="20"/>
      <c r="I329" s="20"/>
      <c r="J329" s="20"/>
      <c r="K329" s="20"/>
    </row>
    <row r="330" spans="2:11">
      <c r="B330" s="20"/>
      <c r="C330" s="20"/>
      <c r="D330" s="20"/>
      <c r="E330" s="20"/>
      <c r="F330" s="20"/>
      <c r="G330" s="20"/>
      <c r="H330" s="20"/>
      <c r="I330" s="20"/>
      <c r="J330" s="20"/>
      <c r="K330" s="20"/>
    </row>
    <row r="331" spans="2:11">
      <c r="B331" s="20"/>
      <c r="C331" s="20"/>
      <c r="D331" s="20"/>
      <c r="E331" s="20"/>
      <c r="F331" s="20"/>
      <c r="G331" s="20"/>
      <c r="H331" s="20"/>
      <c r="I331" s="20"/>
      <c r="J331" s="20"/>
      <c r="K331" s="20"/>
    </row>
    <row r="332" spans="2:11">
      <c r="B332" s="20"/>
      <c r="C332" s="20"/>
      <c r="D332" s="20"/>
      <c r="E332" s="20"/>
      <c r="F332" s="20"/>
      <c r="G332" s="20"/>
      <c r="H332" s="20"/>
      <c r="I332" s="20"/>
      <c r="J332" s="20"/>
      <c r="K332" s="20"/>
    </row>
    <row r="333" spans="2:11">
      <c r="B333" s="20"/>
      <c r="C333" s="20"/>
      <c r="D333" s="20"/>
      <c r="E333" s="20"/>
      <c r="F333" s="20"/>
      <c r="G333" s="20"/>
      <c r="H333" s="20"/>
      <c r="I333" s="20"/>
      <c r="J333" s="20"/>
      <c r="K333" s="20"/>
    </row>
    <row r="334" spans="2:11">
      <c r="B334" s="20"/>
      <c r="C334" s="20"/>
      <c r="D334" s="20"/>
      <c r="E334" s="20"/>
      <c r="F334" s="20"/>
      <c r="G334" s="20"/>
      <c r="H334" s="20"/>
      <c r="I334" s="20"/>
      <c r="J334" s="20"/>
      <c r="K334" s="20"/>
    </row>
    <row r="335" spans="2:11">
      <c r="B335" s="20"/>
      <c r="C335" s="20"/>
      <c r="D335" s="20"/>
      <c r="E335" s="20"/>
      <c r="F335" s="20"/>
      <c r="G335" s="20"/>
      <c r="H335" s="20"/>
      <c r="I335" s="20"/>
      <c r="J335" s="20"/>
      <c r="K335" s="20"/>
    </row>
    <row r="336" spans="2:11">
      <c r="B336" s="20"/>
      <c r="C336" s="20"/>
      <c r="D336" s="20"/>
      <c r="E336" s="20"/>
      <c r="F336" s="20"/>
      <c r="G336" s="20"/>
      <c r="H336" s="20"/>
      <c r="I336" s="20"/>
      <c r="J336" s="20"/>
      <c r="K336" s="20"/>
    </row>
    <row r="337" spans="2:11">
      <c r="B337" s="20"/>
      <c r="C337" s="20"/>
      <c r="D337" s="20"/>
      <c r="E337" s="20"/>
      <c r="F337" s="20"/>
      <c r="G337" s="20"/>
      <c r="H337" s="20"/>
      <c r="I337" s="20"/>
      <c r="J337" s="20"/>
      <c r="K337" s="20"/>
    </row>
    <row r="338" spans="2:11">
      <c r="B338" s="20"/>
      <c r="C338" s="20"/>
      <c r="D338" s="20"/>
      <c r="E338" s="20"/>
      <c r="F338" s="20"/>
      <c r="G338" s="20"/>
      <c r="H338" s="20"/>
      <c r="I338" s="20"/>
      <c r="J338" s="20"/>
      <c r="K338" s="20"/>
    </row>
    <row r="339" spans="2:11">
      <c r="B339" s="20"/>
      <c r="C339" s="20"/>
      <c r="D339" s="20"/>
      <c r="E339" s="20"/>
      <c r="F339" s="20"/>
      <c r="G339" s="20"/>
      <c r="H339" s="20"/>
      <c r="I339" s="20"/>
      <c r="J339" s="20"/>
      <c r="K339" s="20"/>
    </row>
    <row r="340" spans="2:11">
      <c r="B340" s="20"/>
      <c r="C340" s="20"/>
      <c r="D340" s="20"/>
      <c r="E340" s="20"/>
      <c r="F340" s="20"/>
      <c r="G340" s="20"/>
      <c r="H340" s="20"/>
      <c r="I340" s="20"/>
      <c r="J340" s="20"/>
      <c r="K340" s="20"/>
    </row>
    <row r="341" spans="2:11">
      <c r="B341" s="20"/>
      <c r="C341" s="20"/>
      <c r="D341" s="20"/>
      <c r="E341" s="20"/>
      <c r="F341" s="20"/>
      <c r="G341" s="20"/>
      <c r="H341" s="20"/>
      <c r="I341" s="20"/>
      <c r="J341" s="20"/>
      <c r="K341" s="20"/>
    </row>
    <row r="342" spans="2:11">
      <c r="B342" s="20"/>
      <c r="C342" s="20"/>
      <c r="D342" s="20"/>
      <c r="E342" s="20"/>
      <c r="F342" s="20"/>
      <c r="G342" s="20"/>
      <c r="H342" s="20"/>
      <c r="I342" s="20"/>
      <c r="J342" s="20"/>
      <c r="K342" s="20"/>
    </row>
    <row r="343" spans="2:11">
      <c r="B343" s="20"/>
      <c r="C343" s="20"/>
      <c r="D343" s="20"/>
      <c r="E343" s="20"/>
      <c r="F343" s="20"/>
      <c r="G343" s="20"/>
      <c r="H343" s="20"/>
      <c r="I343" s="20"/>
      <c r="J343" s="20"/>
      <c r="K343" s="20"/>
    </row>
    <row r="344" spans="2:11">
      <c r="B344" s="20"/>
      <c r="C344" s="20"/>
      <c r="D344" s="20"/>
      <c r="E344" s="20"/>
      <c r="F344" s="20"/>
      <c r="G344" s="20"/>
      <c r="H344" s="20"/>
      <c r="I344" s="20"/>
      <c r="J344" s="20"/>
      <c r="K344" s="20"/>
    </row>
    <row r="345" spans="2:11">
      <c r="B345" s="20"/>
      <c r="C345" s="20"/>
      <c r="D345" s="20"/>
      <c r="E345" s="20"/>
      <c r="F345" s="20"/>
      <c r="G345" s="20"/>
      <c r="H345" s="20"/>
      <c r="I345" s="20"/>
      <c r="J345" s="20"/>
      <c r="K345" s="20"/>
    </row>
    <row r="346" spans="2:11">
      <c r="B346" s="20"/>
      <c r="C346" s="20"/>
      <c r="D346" s="20"/>
      <c r="E346" s="20"/>
      <c r="F346" s="20"/>
      <c r="G346" s="20"/>
      <c r="H346" s="20"/>
      <c r="I346" s="20"/>
      <c r="J346" s="20"/>
      <c r="K346" s="20"/>
    </row>
    <row r="347" spans="2:11">
      <c r="B347" s="20"/>
      <c r="C347" s="20"/>
      <c r="D347" s="20"/>
      <c r="E347" s="20"/>
      <c r="F347" s="20"/>
      <c r="G347" s="20"/>
      <c r="H347" s="20"/>
      <c r="I347" s="20"/>
      <c r="J347" s="20"/>
      <c r="K347" s="20"/>
    </row>
    <row r="348" spans="2:11">
      <c r="B348" s="20"/>
      <c r="C348" s="20"/>
      <c r="D348" s="20"/>
      <c r="E348" s="20"/>
      <c r="F348" s="20"/>
      <c r="G348" s="20"/>
      <c r="H348" s="20"/>
      <c r="I348" s="20"/>
      <c r="J348" s="20"/>
      <c r="K348" s="20"/>
    </row>
    <row r="349" spans="2:11">
      <c r="B349" s="20"/>
      <c r="C349" s="20"/>
      <c r="D349" s="20"/>
      <c r="E349" s="20"/>
      <c r="F349" s="20"/>
      <c r="G349" s="20"/>
      <c r="H349" s="20"/>
      <c r="I349" s="20"/>
      <c r="J349" s="20"/>
      <c r="K349" s="20"/>
    </row>
    <row r="350" spans="2:11">
      <c r="B350" s="20"/>
      <c r="C350" s="20"/>
      <c r="D350" s="20"/>
      <c r="E350" s="20"/>
      <c r="F350" s="20"/>
      <c r="G350" s="20"/>
      <c r="H350" s="20"/>
      <c r="I350" s="20"/>
      <c r="J350" s="20"/>
      <c r="K350" s="20"/>
    </row>
    <row r="351" spans="2:11">
      <c r="B351" s="20"/>
      <c r="C351" s="20"/>
      <c r="D351" s="20"/>
      <c r="E351" s="20"/>
      <c r="F351" s="20"/>
      <c r="G351" s="20"/>
      <c r="H351" s="20"/>
      <c r="I351" s="20"/>
      <c r="J351" s="20"/>
      <c r="K351" s="20"/>
    </row>
    <row r="352" spans="2:11">
      <c r="B352" s="20"/>
      <c r="C352" s="20"/>
      <c r="D352" s="20"/>
      <c r="E352" s="20"/>
      <c r="F352" s="20"/>
      <c r="G352" s="20"/>
      <c r="H352" s="20"/>
      <c r="I352" s="20"/>
      <c r="J352" s="20"/>
      <c r="K352" s="20"/>
    </row>
    <row r="353" spans="2:11">
      <c r="B353" s="20"/>
      <c r="C353" s="20"/>
      <c r="D353" s="20"/>
      <c r="E353" s="20"/>
      <c r="F353" s="20"/>
      <c r="G353" s="20"/>
      <c r="H353" s="20"/>
      <c r="I353" s="20"/>
      <c r="J353" s="20"/>
      <c r="K353" s="20"/>
    </row>
    <row r="354" spans="2:11">
      <c r="B354" s="20"/>
      <c r="C354" s="20"/>
      <c r="D354" s="20"/>
      <c r="E354" s="20"/>
      <c r="F354" s="20"/>
      <c r="G354" s="20"/>
      <c r="H354" s="20"/>
      <c r="I354" s="20"/>
      <c r="J354" s="20"/>
      <c r="K354" s="20"/>
    </row>
  </sheetData>
  <phoneticPr fontId="8" type="noConversion"/>
  <printOptions horizontalCentered="1"/>
  <pageMargins left="0.19685039370078741" right="1.2204724409448819" top="0.98425196850393704" bottom="0.62992125984251968" header="0" footer="0"/>
  <pageSetup paperSize="5" scale="7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C27"/>
  <sheetViews>
    <sheetView showGridLines="0" view="pageBreakPreview" zoomScale="60" zoomScaleNormal="75" workbookViewId="0">
      <selection activeCell="C12" sqref="C12"/>
    </sheetView>
  </sheetViews>
  <sheetFormatPr defaultColWidth="8.640625" defaultRowHeight="16.5"/>
  <cols>
    <col min="1" max="1" width="30.41015625" customWidth="1"/>
    <col min="2" max="2" width="16.453125" bestFit="1" customWidth="1"/>
    <col min="3" max="3" width="27.390625" customWidth="1"/>
    <col min="4" max="256" width="11.55859375" customWidth="1"/>
  </cols>
  <sheetData>
    <row r="1" spans="1:3">
      <c r="A1" s="76" t="s">
        <v>87</v>
      </c>
      <c r="B1" s="56">
        <f>+Sinteticos!D40</f>
        <v>1053000000</v>
      </c>
    </row>
    <row r="2" spans="1:3">
      <c r="A2" s="75" t="s">
        <v>125</v>
      </c>
      <c r="B2" s="86">
        <f>+Sinteticos!D41</f>
        <v>146270000</v>
      </c>
    </row>
    <row r="3" spans="1:3">
      <c r="A3" s="75" t="s">
        <v>162</v>
      </c>
      <c r="B3" s="86">
        <f>+Sinteticos!D42</f>
        <v>232470000</v>
      </c>
    </row>
    <row r="4" spans="1:3">
      <c r="A4" s="75" t="s">
        <v>327</v>
      </c>
      <c r="B4" s="86">
        <f>+Sinteticos!D45</f>
        <v>9900000</v>
      </c>
    </row>
    <row r="5" spans="1:3">
      <c r="A5" s="75" t="s">
        <v>328</v>
      </c>
      <c r="B5" s="86">
        <f>+Porcentuales!C19</f>
        <v>199020000</v>
      </c>
    </row>
    <row r="6" spans="1:3">
      <c r="A6" s="75" t="s">
        <v>227</v>
      </c>
      <c r="B6" s="86">
        <f>+Porcentuales!C21</f>
        <v>58000000</v>
      </c>
    </row>
    <row r="7" spans="1:3">
      <c r="A7" s="75" t="s">
        <v>232</v>
      </c>
      <c r="B7" s="86">
        <f>+Porcentuales!C22</f>
        <v>814798864.76999998</v>
      </c>
    </row>
    <row r="8" spans="1:3">
      <c r="A8" s="74" t="s">
        <v>239</v>
      </c>
      <c r="B8" s="86">
        <f>+Porcentuales!C24</f>
        <v>14350000</v>
      </c>
    </row>
    <row r="9" spans="1:3">
      <c r="A9" s="74" t="s">
        <v>67</v>
      </c>
      <c r="B9" s="86">
        <f>+Sinteticos!A74</f>
        <v>231598635.22999999</v>
      </c>
    </row>
    <row r="10" spans="1:3">
      <c r="A10" s="74" t="s">
        <v>355</v>
      </c>
      <c r="B10" s="86">
        <f>+Porcentuales!C27</f>
        <v>21510000</v>
      </c>
    </row>
    <row r="11" spans="1:3">
      <c r="A11" s="74" t="s">
        <v>373</v>
      </c>
      <c r="B11" s="86">
        <f>+Porcentuales!C28</f>
        <v>8732500</v>
      </c>
    </row>
    <row r="12" spans="1:3">
      <c r="A12" s="74" t="s">
        <v>375</v>
      </c>
      <c r="B12" s="86">
        <f>+Porcentuales!C25</f>
        <v>68250000</v>
      </c>
    </row>
    <row r="13" spans="1:3">
      <c r="A13" s="74"/>
      <c r="C13" s="166" t="s">
        <v>39</v>
      </c>
    </row>
    <row r="14" spans="1:3">
      <c r="A14" s="74"/>
      <c r="B14" s="87">
        <f>SUM(B1:B12)</f>
        <v>2857900000</v>
      </c>
      <c r="C14" s="212" t="s">
        <v>39</v>
      </c>
    </row>
    <row r="15" spans="1:3">
      <c r="A15" s="74"/>
      <c r="C15" s="167" t="s">
        <v>39</v>
      </c>
    </row>
    <row r="17" spans="1:2">
      <c r="A17" s="74" t="s">
        <v>329</v>
      </c>
      <c r="B17" s="86">
        <f>+Porcentuales!H15</f>
        <v>1018430000</v>
      </c>
    </row>
    <row r="18" spans="1:2">
      <c r="A18" s="75" t="s">
        <v>330</v>
      </c>
      <c r="B18" s="86">
        <f>+Porcentuales!H16</f>
        <v>82830000</v>
      </c>
    </row>
    <row r="19" spans="1:2">
      <c r="A19" s="75" t="s">
        <v>331</v>
      </c>
      <c r="B19" s="86">
        <f>+Porcentuales!H17</f>
        <v>837350000</v>
      </c>
    </row>
    <row r="20" spans="1:2">
      <c r="A20" s="75" t="s">
        <v>332</v>
      </c>
      <c r="B20" s="86">
        <f>+Porcentuales!H18</f>
        <v>5000000</v>
      </c>
    </row>
    <row r="21" spans="1:2">
      <c r="A21" s="75" t="s">
        <v>333</v>
      </c>
      <c r="B21" s="86">
        <f>+Porcentuales!H19</f>
        <v>471814489</v>
      </c>
    </row>
    <row r="22" spans="1:2">
      <c r="A22" s="285" t="s">
        <v>590</v>
      </c>
      <c r="B22" s="86">
        <f>+Porcentuales!H21</f>
        <v>44746875.769999996</v>
      </c>
    </row>
    <row r="23" spans="1:2">
      <c r="A23" s="74" t="s">
        <v>61</v>
      </c>
      <c r="B23" s="86">
        <f>+Porcentuales!H24</f>
        <v>16130000</v>
      </c>
    </row>
    <row r="24" spans="1:2">
      <c r="A24" s="74" t="s">
        <v>334</v>
      </c>
      <c r="B24" s="86">
        <f>+Porcentuales!H25</f>
        <v>150000000</v>
      </c>
    </row>
    <row r="25" spans="1:2">
      <c r="A25" s="74" t="s">
        <v>67</v>
      </c>
      <c r="B25" s="86">
        <f>+Porcentuales!H26</f>
        <v>231598635.22999999</v>
      </c>
    </row>
    <row r="26" spans="1:2">
      <c r="A26" s="74"/>
      <c r="B26" s="74"/>
    </row>
    <row r="27" spans="1:2">
      <c r="A27" s="74"/>
      <c r="B27" s="87">
        <f>SUM(B17:B25)</f>
        <v>2857900000</v>
      </c>
    </row>
  </sheetData>
  <phoneticPr fontId="8" type="noConversion"/>
  <pageMargins left="0.75" right="0.75" top="1" bottom="1" header="0" footer="0"/>
  <pageSetup paperSize="9" scale="92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6" baseType="variant">
      <vt:variant>
        <vt:lpstr>Hojas de cálculo</vt:lpstr>
      </vt:variant>
      <vt:variant>
        <vt:i4>5</vt:i4>
      </vt:variant>
      <vt:variant>
        <vt:lpstr>Gráficos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Ingresos</vt:lpstr>
      <vt:lpstr>Egresos</vt:lpstr>
      <vt:lpstr>Sinteticos</vt:lpstr>
      <vt:lpstr>Porcentuales</vt:lpstr>
      <vt:lpstr>Datos de Graficos</vt:lpstr>
      <vt:lpstr>Grafico Recursos</vt:lpstr>
      <vt:lpstr>Gráfico Gastos</vt:lpstr>
      <vt:lpstr>Egresos!Área_de_impresión</vt:lpstr>
      <vt:lpstr>Ingresos!Área_de_impresión</vt:lpstr>
      <vt:lpstr>Porcentuales!Área_de_impresión</vt:lpstr>
      <vt:lpstr>Sinteticos!Área_de_impresión</vt:lpstr>
      <vt:lpstr>Porcentuales!Imprimir_área_IM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Marcolongo Emilio Nicolás</dc:creator>
  <cp:lastModifiedBy>Windows 7</cp:lastModifiedBy>
  <cp:revision/>
  <cp:lastPrinted>2022-11-25T20:06:08Z</cp:lastPrinted>
  <dcterms:created xsi:type="dcterms:W3CDTF">2000-10-30T13:16:18Z</dcterms:created>
  <dcterms:modified xsi:type="dcterms:W3CDTF">2022-11-25T20:44:53Z</dcterms:modified>
</cp:coreProperties>
</file>